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ze\OneDrive\Desktop\Central Florida Randonneurs\Audax\400K\"/>
    </mc:Choice>
  </mc:AlternateContent>
  <xr:revisionPtr revIDLastSave="0" documentId="8_{B7409B54-E83D-44C3-868F-73FD47AF50F3}" xr6:coauthVersionLast="40" xr6:coauthVersionMax="40" xr10:uidLastSave="{00000000-0000-0000-0000-000000000000}"/>
  <bookViews>
    <workbookView xWindow="-98" yWindow="-98" windowWidth="20715" windowHeight="13276" xr2:uid="{00000000-000D-0000-FFFF-FFFF00000000}"/>
  </bookViews>
  <sheets>
    <sheet name="Feuil1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I64" i="1" l="1"/>
  <c r="H49" i="1"/>
  <c r="G49" i="1"/>
  <c r="H47" i="1"/>
  <c r="G47" i="1"/>
  <c r="H105" i="1"/>
  <c r="H123" i="1"/>
  <c r="H124" i="1"/>
  <c r="H122" i="1"/>
  <c r="H121" i="1"/>
  <c r="H120" i="1"/>
  <c r="H119" i="1"/>
  <c r="H118" i="1"/>
  <c r="H117" i="1"/>
  <c r="H116" i="1"/>
  <c r="H115" i="1"/>
  <c r="H114" i="1"/>
  <c r="H113" i="1"/>
  <c r="H112" i="1"/>
  <c r="H110" i="1"/>
  <c r="H109" i="1"/>
  <c r="H108" i="1"/>
  <c r="H107" i="1"/>
  <c r="H104" i="1"/>
  <c r="H103" i="1"/>
  <c r="H102" i="1"/>
  <c r="H101" i="1"/>
  <c r="H99" i="1"/>
  <c r="H98" i="1"/>
  <c r="H97" i="1"/>
  <c r="H96" i="1"/>
  <c r="H95" i="1"/>
  <c r="H94" i="1"/>
  <c r="H93" i="1"/>
  <c r="H90" i="1"/>
  <c r="H92" i="1"/>
  <c r="H89" i="1"/>
  <c r="H88" i="1"/>
  <c r="H87" i="1"/>
  <c r="H86" i="1"/>
  <c r="H85" i="1"/>
  <c r="H84" i="1"/>
  <c r="H83" i="1"/>
  <c r="H82" i="1"/>
  <c r="H76" i="1" l="1"/>
  <c r="H81" i="1"/>
  <c r="H80" i="1"/>
  <c r="H79" i="1"/>
  <c r="H78" i="1"/>
  <c r="H75" i="1"/>
  <c r="H74" i="1"/>
  <c r="H73" i="1"/>
  <c r="H72" i="1"/>
  <c r="H71" i="1"/>
  <c r="H69" i="1"/>
  <c r="H70" i="1"/>
  <c r="H68" i="1"/>
  <c r="H67" i="1"/>
  <c r="H66" i="1"/>
  <c r="H65" i="1"/>
  <c r="H62" i="1"/>
  <c r="H61" i="1"/>
  <c r="H60" i="1"/>
  <c r="H59" i="1"/>
  <c r="H52" i="1"/>
  <c r="H51" i="1"/>
  <c r="H50" i="1"/>
  <c r="H46" i="1"/>
  <c r="H40" i="1"/>
  <c r="H39" i="1"/>
  <c r="H36" i="1"/>
  <c r="H37" i="1"/>
  <c r="H32" i="1"/>
  <c r="H31" i="1"/>
  <c r="H26" i="1"/>
  <c r="H22" i="1"/>
  <c r="H24" i="1"/>
  <c r="H35" i="1" l="1"/>
  <c r="H34" i="1"/>
  <c r="H33" i="1"/>
  <c r="H23" i="1" l="1"/>
  <c r="G15" i="1"/>
  <c r="G16" i="1" s="1"/>
  <c r="G17" i="1" s="1"/>
  <c r="G18" i="1" s="1"/>
  <c r="G19" i="1" s="1"/>
  <c r="G20" i="1" s="1"/>
  <c r="G21" i="1" s="1"/>
  <c r="G22" i="1" s="1"/>
  <c r="H15" i="1"/>
  <c r="I15" i="1" s="1"/>
  <c r="H16" i="1"/>
  <c r="H17" i="1"/>
  <c r="H18" i="1"/>
  <c r="H19" i="1"/>
  <c r="H20" i="1"/>
  <c r="H21" i="1"/>
  <c r="H27" i="1"/>
  <c r="H28" i="1"/>
  <c r="H29" i="1"/>
  <c r="H30" i="1"/>
  <c r="H45" i="1"/>
  <c r="H38" i="1"/>
  <c r="H42" i="1"/>
  <c r="H43" i="1"/>
  <c r="H44" i="1"/>
  <c r="H53" i="1"/>
  <c r="H54" i="1"/>
  <c r="H55" i="1"/>
  <c r="H56" i="1"/>
  <c r="H57" i="1"/>
  <c r="H58" i="1"/>
  <c r="H64" i="1"/>
  <c r="J16" i="1"/>
  <c r="J17" i="1"/>
  <c r="J15" i="1"/>
  <c r="I16" i="1" l="1"/>
  <c r="I17" i="1" s="1"/>
  <c r="I18" i="1" s="1"/>
  <c r="I19" i="1" s="1"/>
  <c r="I20" i="1" s="1"/>
  <c r="I21" i="1" s="1"/>
  <c r="I22" i="1" s="1"/>
  <c r="I23" i="1" s="1"/>
  <c r="I24" i="1" s="1"/>
  <c r="I26" i="1" s="1"/>
  <c r="I27" i="1" s="1"/>
  <c r="I28" i="1" s="1"/>
  <c r="I29" i="1" s="1"/>
  <c r="I30" i="1" s="1"/>
  <c r="I31" i="1" s="1"/>
  <c r="I32" i="1" s="1"/>
  <c r="I33" i="1" s="1"/>
  <c r="G23" i="1"/>
  <c r="G24" i="1" s="1"/>
  <c r="G26" i="1" s="1"/>
  <c r="G27" i="1" s="1"/>
  <c r="G28" i="1" s="1"/>
  <c r="G29" i="1" s="1"/>
  <c r="G30" i="1" s="1"/>
  <c r="G31" i="1" s="1"/>
  <c r="G32" i="1" s="1"/>
  <c r="G33" i="1" s="1"/>
  <c r="L24" i="1" l="1"/>
  <c r="J25" i="1"/>
  <c r="G34" i="1" l="1"/>
  <c r="G35" i="1" s="1"/>
  <c r="G36" i="1" l="1"/>
  <c r="G37" i="1" s="1"/>
  <c r="G38" i="1" s="1"/>
  <c r="G39" i="1" s="1"/>
  <c r="G40" i="1" s="1"/>
  <c r="G42" i="1" s="1"/>
  <c r="G43" i="1" s="1"/>
  <c r="G44" i="1" s="1"/>
  <c r="G45" i="1" s="1"/>
  <c r="G46" i="1" l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4" i="1" s="1"/>
  <c r="G65" i="1" s="1"/>
  <c r="G66" i="1" s="1"/>
  <c r="G67" i="1" s="1"/>
  <c r="G68" i="1" s="1"/>
  <c r="I34" i="1"/>
  <c r="I35" i="1" s="1"/>
  <c r="G69" i="1" l="1"/>
  <c r="G70" i="1" s="1"/>
  <c r="G71" i="1" s="1"/>
  <c r="G72" i="1" s="1"/>
  <c r="I36" i="1"/>
  <c r="I37" i="1" s="1"/>
  <c r="I38" i="1" s="1"/>
  <c r="I39" i="1" s="1"/>
  <c r="I40" i="1" s="1"/>
  <c r="L40" i="1" s="1"/>
  <c r="G74" i="1" l="1"/>
  <c r="G73" i="1"/>
  <c r="G75" i="1" s="1"/>
  <c r="G76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I42" i="1"/>
  <c r="I43" i="1" s="1"/>
  <c r="I44" i="1" s="1"/>
  <c r="I45" i="1" s="1"/>
  <c r="I46" i="1" s="1"/>
  <c r="J41" i="1"/>
  <c r="I47" i="1" l="1"/>
  <c r="G89" i="1"/>
  <c r="G90" i="1" s="1"/>
  <c r="G92" i="1" s="1"/>
  <c r="G93" i="1" s="1"/>
  <c r="G94" i="1" s="1"/>
  <c r="G95" i="1" s="1"/>
  <c r="G96" i="1" s="1"/>
  <c r="G97" i="1" s="1"/>
  <c r="G98" i="1" s="1"/>
  <c r="G99" i="1" s="1"/>
  <c r="G101" i="1" s="1"/>
  <c r="G102" i="1" s="1"/>
  <c r="G103" i="1" s="1"/>
  <c r="G104" i="1" s="1"/>
  <c r="I49" i="1" l="1"/>
  <c r="I50" i="1" s="1"/>
  <c r="I51" i="1" s="1"/>
  <c r="I52" i="1" s="1"/>
  <c r="I53" i="1" s="1"/>
  <c r="I54" i="1" s="1"/>
  <c r="I55" i="1" s="1"/>
  <c r="I56" i="1" s="1"/>
  <c r="I57" i="1" s="1"/>
  <c r="I58" i="1" s="1"/>
  <c r="I60" i="1" s="1"/>
  <c r="L47" i="1"/>
  <c r="J48" i="1"/>
  <c r="G105" i="1"/>
  <c r="G107" i="1" s="1"/>
  <c r="G108" i="1" s="1"/>
  <c r="G109" i="1" s="1"/>
  <c r="G110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I59" i="1" l="1"/>
  <c r="I61" i="1" s="1"/>
  <c r="I62" i="1" s="1"/>
  <c r="J63" i="1" s="1"/>
  <c r="I65" i="1" l="1"/>
  <c r="I66" i="1" s="1"/>
  <c r="I67" i="1" s="1"/>
  <c r="I68" i="1" s="1"/>
  <c r="I69" i="1" s="1"/>
  <c r="I70" i="1" s="1"/>
  <c r="I71" i="1" s="1"/>
  <c r="I72" i="1" s="1"/>
  <c r="I74" i="1" s="1"/>
  <c r="L62" i="1"/>
  <c r="I73" i="1" l="1"/>
  <c r="I75" i="1" s="1"/>
  <c r="I76" i="1" s="1"/>
  <c r="L76" i="1" s="1"/>
  <c r="I78" i="1" l="1"/>
  <c r="I79" i="1" s="1"/>
  <c r="I80" i="1" s="1"/>
  <c r="I81" i="1" s="1"/>
  <c r="I82" i="1" s="1"/>
  <c r="I83" i="1" s="1"/>
  <c r="J77" i="1"/>
  <c r="I84" i="1" l="1"/>
  <c r="I85" i="1"/>
  <c r="I87" i="1" s="1"/>
  <c r="I86" i="1" l="1"/>
  <c r="I88" i="1" s="1"/>
  <c r="I89" i="1" s="1"/>
  <c r="I90" i="1" s="1"/>
  <c r="L90" i="1" l="1"/>
  <c r="J91" i="1"/>
  <c r="I92" i="1"/>
  <c r="I93" i="1" s="1"/>
  <c r="I94" i="1" l="1"/>
  <c r="I96" i="1" s="1"/>
  <c r="I98" i="1" s="1"/>
  <c r="I99" i="1" s="1"/>
  <c r="I101" i="1" s="1"/>
  <c r="I102" i="1" s="1"/>
  <c r="I103" i="1" s="1"/>
  <c r="I104" i="1" s="1"/>
  <c r="I95" i="1"/>
  <c r="I97" i="1" s="1"/>
  <c r="I105" i="1" l="1"/>
  <c r="L99" i="1"/>
  <c r="J100" i="1"/>
  <c r="I107" i="1" l="1"/>
  <c r="I108" i="1" s="1"/>
  <c r="I109" i="1" s="1"/>
  <c r="I110" i="1" s="1"/>
  <c r="L105" i="1"/>
  <c r="J106" i="1"/>
  <c r="L110" i="1" l="1"/>
  <c r="I112" i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J111" i="1"/>
  <c r="L1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guerard</author>
  </authors>
  <commentList>
    <comment ref="E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saisie"simple" 22,5 pour 22,5 Km/h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Excel fait le cacul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saisir sous a forme 00:00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saisie simple 1,5 pour 1,5 Km</t>
        </r>
      </text>
    </comment>
    <comment ref="G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Excel fait le calcul</t>
        </r>
      </text>
    </comment>
    <comment ref="J1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entrer l'heure de départ sous la forme 00:00</t>
        </r>
      </text>
    </comment>
    <comment ref="I1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Excel fait le calcul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Excel fait le calcul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65" authorId="0" shapeId="0" xr:uid="{00000000-0006-0000-0000-000009000000}">
      <text>
        <r>
          <rPr>
            <b/>
            <sz val="8"/>
            <color indexed="10"/>
            <rFont val="Tahoma"/>
            <family val="2"/>
          </rPr>
          <t xml:space="preserve">garder cette ligne pour la ville arrivée
</t>
        </r>
        <r>
          <rPr>
            <b/>
            <sz val="8"/>
            <color indexed="81"/>
            <rFont val="Tahoma"/>
            <family val="2"/>
          </rPr>
          <t>Si d'autres lignes sont nécessaires les insérer au dessus, ne pas oublier de recopier les formules de calcul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<sst xmlns="http://schemas.openxmlformats.org/spreadsheetml/2006/main" count="382" uniqueCount="162">
  <si>
    <t>Adresse</t>
  </si>
  <si>
    <t>Localités traversées
ou lieu dit</t>
  </si>
  <si>
    <t>N° route
au départ</t>
  </si>
  <si>
    <t>Vitesse
Km/h</t>
  </si>
  <si>
    <t>Distance</t>
  </si>
  <si>
    <t>Partielle</t>
  </si>
  <si>
    <t>Cumul</t>
  </si>
  <si>
    <t>Cartes "IGN" ou "Michelin" utilisées</t>
  </si>
  <si>
    <t>Temps
mis</t>
  </si>
  <si>
    <t>Horaire</t>
  </si>
  <si>
    <t>Arrivée</t>
  </si>
  <si>
    <t>Départ</t>
  </si>
  <si>
    <t>Temps
arrêt</t>
  </si>
  <si>
    <t>Temps
étape</t>
  </si>
  <si>
    <r>
      <t xml:space="preserve">UNION DES AUDAX FRANCAIS
</t>
    </r>
    <r>
      <rPr>
        <sz val="10"/>
        <rFont val="Arial"/>
        <family val="2"/>
      </rPr>
      <t>CISP - 6 avenue Maurice Ravel - 75012 PARIS</t>
    </r>
  </si>
  <si>
    <t>Téléphone: 1-614-565-3483 (mobile)</t>
  </si>
  <si>
    <t>E-mail: prozelle@gmail.com</t>
  </si>
  <si>
    <t>Lieu du départ: Tavares</t>
  </si>
  <si>
    <t>PRENOM: PAUL</t>
  </si>
  <si>
    <t>Responsable NOM: ROZELLE</t>
  </si>
  <si>
    <t>Comté</t>
  </si>
  <si>
    <t>Lake</t>
  </si>
  <si>
    <t>Tavares</t>
  </si>
  <si>
    <t>`</t>
  </si>
  <si>
    <t>Fin d'homologation:</t>
  </si>
  <si>
    <t>Présentation d'un brevet AUDAX CYCLOTOURISTE de</t>
  </si>
  <si>
    <t>1300 Friendly Way S, St Petersburg, Florida UNITED STATES</t>
  </si>
  <si>
    <t>Club organisateur:  C. FLA. RANDONNEURS</t>
  </si>
  <si>
    <t>N° affiliation: 3328</t>
  </si>
  <si>
    <t>Center Hill</t>
  </si>
  <si>
    <t>Sumter</t>
  </si>
  <si>
    <t>Leesburg</t>
  </si>
  <si>
    <t>Howey-In-The-Hills</t>
  </si>
  <si>
    <t>Webster</t>
  </si>
  <si>
    <t>L SR 19</t>
  </si>
  <si>
    <t>L CR 48</t>
  </si>
  <si>
    <t>L Turkey Lake Rd</t>
  </si>
  <si>
    <t>R Dewey Robbins Rd</t>
  </si>
  <si>
    <t>L US 27</t>
  </si>
  <si>
    <t>R Bridges Rd - Austin Merritt Rd - Youth Camp Rd - CR 702</t>
  </si>
  <si>
    <t>R CR 478</t>
  </si>
  <si>
    <t>L US 301</t>
  </si>
  <si>
    <t>R CR 673 - CR 476B</t>
  </si>
  <si>
    <t>L CR 631</t>
  </si>
  <si>
    <t>L CR 476</t>
  </si>
  <si>
    <t>R CR 631</t>
  </si>
  <si>
    <t>R CR 476B - CR 631</t>
  </si>
  <si>
    <t>R CR 702 - Youth Camp Rd - Auston Merritt Rd - Bridges Rd</t>
  </si>
  <si>
    <t>R SR 19</t>
  </si>
  <si>
    <t>L CR 455</t>
  </si>
  <si>
    <t>L CR 561</t>
  </si>
  <si>
    <t>R Wells Rd</t>
  </si>
  <si>
    <t>R W Main St</t>
  </si>
  <si>
    <t>L St Clair Abrams Ave</t>
  </si>
  <si>
    <t xml:space="preserve">R US 441  </t>
  </si>
  <si>
    <t>Hernando</t>
  </si>
  <si>
    <t>Ashtatula</t>
  </si>
  <si>
    <t>Bushnell</t>
  </si>
  <si>
    <t>Inn on the Green</t>
  </si>
  <si>
    <t xml:space="preserve">400 Km </t>
  </si>
  <si>
    <r>
      <t>Date du brevet:</t>
    </r>
    <r>
      <rPr>
        <b/>
        <sz val="10"/>
        <rFont val="Arial"/>
        <family val="2"/>
      </rPr>
      <t xml:space="preserve"> 2 mars 2019</t>
    </r>
  </si>
  <si>
    <t>Heure du départ: 8H00</t>
  </si>
  <si>
    <t>L US 441 E</t>
  </si>
  <si>
    <t>L continue on SR 19</t>
  </si>
  <si>
    <t>R West Central - No 2 Rd</t>
  </si>
  <si>
    <t>R TRO CR 48</t>
  </si>
  <si>
    <t>South Ave</t>
  </si>
  <si>
    <t>Jefferson St</t>
  </si>
  <si>
    <t>R Virgina Ave / CR 478</t>
  </si>
  <si>
    <t>R S Market Blvd</t>
  </si>
  <si>
    <t>L W Central Ave / CR 740</t>
  </si>
  <si>
    <t>R CR 747</t>
  </si>
  <si>
    <t>L CR 478</t>
  </si>
  <si>
    <t>Nobleton</t>
  </si>
  <si>
    <t>R Withlacoochee Tr.</t>
  </si>
  <si>
    <t>Citrus</t>
  </si>
  <si>
    <t>Inverness</t>
  </si>
  <si>
    <t>L Dampier St</t>
  </si>
  <si>
    <t>L Pine Ave</t>
  </si>
  <si>
    <t>L Old Main St</t>
  </si>
  <si>
    <t>Old Main St</t>
  </si>
  <si>
    <t>L Courthouse Sq</t>
  </si>
  <si>
    <t>L Apopka Ave</t>
  </si>
  <si>
    <t>R Dampier St</t>
  </si>
  <si>
    <t>R CR 478 - 4th Ave</t>
  </si>
  <si>
    <t>R Market Blvd</t>
  </si>
  <si>
    <t>L SE 1st Ave / CR 478</t>
  </si>
  <si>
    <t>R SE 5th St</t>
  </si>
  <si>
    <t>L SE 7th St - CR 727</t>
  </si>
  <si>
    <t>L CR 721</t>
  </si>
  <si>
    <t>L CR 707</t>
  </si>
  <si>
    <t>L Jefferson St</t>
  </si>
  <si>
    <t>R South Ave</t>
  </si>
  <si>
    <t>CR 48</t>
  </si>
  <si>
    <t>L TRO CR 48</t>
  </si>
  <si>
    <t>US 441</t>
  </si>
  <si>
    <t>R Nightengale Ln</t>
  </si>
  <si>
    <t>R Mt Homer Rd</t>
  </si>
  <si>
    <t>L Dora Ave</t>
  </si>
  <si>
    <t>L David Walker Dr</t>
  </si>
  <si>
    <t>L Kurt St</t>
  </si>
  <si>
    <t>Eustis</t>
  </si>
  <si>
    <t>L Bay St</t>
  </si>
  <si>
    <t>R Orange Ave</t>
  </si>
  <si>
    <t>11h00</t>
  </si>
  <si>
    <t>L Estes Rd / CR 44A</t>
  </si>
  <si>
    <t>R TRO CR 44A</t>
  </si>
  <si>
    <t>R Wygul Rd</t>
  </si>
  <si>
    <t>L CR 439</t>
  </si>
  <si>
    <t>Umatilla</t>
  </si>
  <si>
    <t>L CR 42</t>
  </si>
  <si>
    <t>Altoona</t>
  </si>
  <si>
    <t>SR 19</t>
  </si>
  <si>
    <t>R CR 445</t>
  </si>
  <si>
    <t>R CR 445A</t>
  </si>
  <si>
    <t>Astor Park</t>
  </si>
  <si>
    <t>R SR 40</t>
  </si>
  <si>
    <t xml:space="preserve">Astor </t>
  </si>
  <si>
    <t>L Emporia Rd</t>
  </si>
  <si>
    <t>R TRO Emporia Rd</t>
  </si>
  <si>
    <t>L CR 3</t>
  </si>
  <si>
    <t>L US 17</t>
  </si>
  <si>
    <t>Volusia</t>
  </si>
  <si>
    <t>Astor</t>
  </si>
  <si>
    <t>Pierson</t>
  </si>
  <si>
    <t>Seville</t>
  </si>
  <si>
    <t>US 17 (south)</t>
  </si>
  <si>
    <t>CR 3</t>
  </si>
  <si>
    <t>R Emporia Rd</t>
  </si>
  <si>
    <t>L TRO Emporia Rd</t>
  </si>
  <si>
    <t>L CR 445A</t>
  </si>
  <si>
    <t>L CR 445</t>
  </si>
  <si>
    <t>Pittman</t>
  </si>
  <si>
    <t>R CR 439</t>
  </si>
  <si>
    <t>L CR 44A</t>
  </si>
  <si>
    <t>L TRO CR 44A</t>
  </si>
  <si>
    <t>L S Bay St</t>
  </si>
  <si>
    <t>R Lakeview Ave - Kurt St</t>
  </si>
  <si>
    <t>R Huffstetler Dr</t>
  </si>
  <si>
    <t>R Ann Rou Rd</t>
  </si>
  <si>
    <t>L Lake Eustis Dr</t>
  </si>
  <si>
    <t xml:space="preserve">L US 441  </t>
  </si>
  <si>
    <t>SR 40</t>
  </si>
  <si>
    <t>CR 476</t>
  </si>
  <si>
    <t>181 W Kings Hwy</t>
  </si>
  <si>
    <t>Tel.: (352) 793-2326</t>
  </si>
  <si>
    <t>110 W Main St</t>
  </si>
  <si>
    <t>Tel: (352) 726-2212</t>
  </si>
  <si>
    <t>Circle K</t>
  </si>
  <si>
    <t>9326 W C 476</t>
  </si>
  <si>
    <t>Tel: (352) 793-5046</t>
  </si>
  <si>
    <t>Kangaroo Express</t>
  </si>
  <si>
    <t>1695 N US-17</t>
  </si>
  <si>
    <t>Tel.: (386) 749-0238</t>
  </si>
  <si>
    <t>Tel: (352) 759-2633</t>
  </si>
  <si>
    <t>42404 SR 19</t>
  </si>
  <si>
    <t>Tel: (352) 669-3233</t>
  </si>
  <si>
    <t>AA Discount Beverage</t>
  </si>
  <si>
    <t>Stumpknocker's</t>
  </si>
  <si>
    <t>700 E Burleigh Blvd</t>
  </si>
  <si>
    <t>24421 FL-40</t>
  </si>
  <si>
    <t>Tel: (877) 220-2687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</si>
</sst>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;;;"/>
    <numFmt numFmtId="166" formatCode="h&quot;h&quot;mm"/>
  </numFmts>
  <fonts count="13" x14ac:knownFonts="1">
    <font>
      <sz val="10"/>
      <name val="Arial"/>
    </font>
    <font>
      <b/>
      <sz val="2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b/>
      <sz val="10"/>
      <color indexed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/>
    </xf>
    <xf numFmtId="20" fontId="0" fillId="0" borderId="0" xfId="0" applyNumberFormat="1"/>
    <xf numFmtId="166" fontId="0" fillId="0" borderId="1" xfId="0" applyNumberFormat="1" applyBorder="1"/>
    <xf numFmtId="166" fontId="5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20" fontId="0" fillId="3" borderId="1" xfId="0" applyNumberFormat="1" applyFill="1" applyBorder="1"/>
    <xf numFmtId="166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66" fontId="2" fillId="0" borderId="1" xfId="0" applyNumberFormat="1" applyFont="1" applyBorder="1"/>
    <xf numFmtId="166" fontId="11" fillId="0" borderId="1" xfId="0" applyNumberFormat="1" applyFont="1" applyBorder="1"/>
    <xf numFmtId="0" fontId="2" fillId="0" borderId="0" xfId="0" applyFont="1"/>
    <xf numFmtId="166" fontId="11" fillId="0" borderId="0" xfId="0" applyNumberFormat="1" applyFont="1"/>
    <xf numFmtId="0" fontId="11" fillId="0" borderId="0" xfId="0" applyFont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0" fillId="3" borderId="1" xfId="0" applyNumberFormat="1" applyFill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0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166" fontId="1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2" fillId="0" borderId="0" xfId="0" applyFont="1"/>
    <xf numFmtId="0" fontId="11" fillId="0" borderId="3" xfId="0" applyFont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0" xfId="0" applyFont="1"/>
    <xf numFmtId="0" fontId="11" fillId="0" borderId="0" xfId="0" applyFont="1"/>
    <xf numFmtId="0" fontId="2" fillId="0" borderId="0" xfId="0" applyFont="1"/>
    <xf numFmtId="0" fontId="0" fillId="0" borderId="0" xfId="0"/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21" fontId="2" fillId="0" borderId="1" xfId="0" applyNumberFormat="1" applyFont="1" applyBorder="1" applyAlignment="1">
      <alignment horizontal="left"/>
    </xf>
    <xf numFmtId="0" fontId="11" fillId="0" borderId="1" xfId="0" applyFont="1" applyBorder="1"/>
    <xf numFmtId="0" fontId="2" fillId="0" borderId="2" xfId="0" applyFont="1" applyBorder="1"/>
    <xf numFmtId="0" fontId="0" fillId="0" borderId="3" xfId="0" applyBorder="1"/>
    <xf numFmtId="0" fontId="2" fillId="0" borderId="3" xfId="0" applyFont="1" applyBorder="1"/>
    <xf numFmtId="21" fontId="3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left"/>
    </xf>
    <xf numFmtId="166" fontId="0" fillId="0" borderId="1" xfId="0" applyNumberFormat="1" applyBorder="1"/>
    <xf numFmtId="164" fontId="11" fillId="0" borderId="1" xfId="0" applyNumberFormat="1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center" vertical="center" wrapText="1"/>
    </xf>
    <xf numFmtId="20" fontId="5" fillId="3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1</xdr:col>
      <xdr:colOff>1198563</xdr:colOff>
      <xdr:row>7</xdr:row>
      <xdr:rowOff>114300</xdr:rowOff>
    </xdr:to>
    <xdr:pic>
      <xdr:nvPicPr>
        <xdr:cNvPr id="1047" name="Picture 15" descr="Aigle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85725"/>
          <a:ext cx="1143000" cy="1566863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107156</xdr:colOff>
      <xdr:row>0</xdr:row>
      <xdr:rowOff>19844</xdr:rowOff>
    </xdr:from>
    <xdr:to>
      <xdr:col>3</xdr:col>
      <xdr:colOff>92075</xdr:colOff>
      <xdr:row>8</xdr:row>
      <xdr:rowOff>127000</xdr:rowOff>
    </xdr:to>
    <xdr:pic>
      <xdr:nvPicPr>
        <xdr:cNvPr id="3" name="Image 1" descr="Logo UAF droite MF.jpg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156" y="19844"/>
          <a:ext cx="1861344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6"/>
  <sheetViews>
    <sheetView tabSelected="1" topLeftCell="A85" zoomScaleNormal="100" workbookViewId="0">
      <selection activeCell="G110" sqref="G110"/>
    </sheetView>
  </sheetViews>
  <sheetFormatPr defaultColWidth="10.73046875" defaultRowHeight="12.75" x14ac:dyDescent="0.35"/>
  <cols>
    <col min="1" max="1" width="9" customWidth="1"/>
    <col min="2" max="2" width="17.265625" customWidth="1"/>
    <col min="3" max="3" width="2" hidden="1" customWidth="1"/>
    <col min="4" max="4" width="22.59765625" customWidth="1"/>
    <col min="5" max="5" width="5.86328125" style="7" customWidth="1"/>
    <col min="6" max="6" width="5.86328125" style="1" customWidth="1"/>
    <col min="7" max="7" width="5.86328125" style="2" customWidth="1"/>
    <col min="8" max="8" width="5.86328125" style="8" customWidth="1"/>
    <col min="9" max="9" width="6.73046875" style="11" customWidth="1"/>
    <col min="10" max="10" width="7.86328125" style="11" customWidth="1"/>
    <col min="11" max="11" width="5.86328125" style="11" customWidth="1"/>
    <col min="12" max="12" width="8.265625" style="11" customWidth="1"/>
  </cols>
  <sheetData>
    <row r="1" spans="1:16" ht="43.9" customHeight="1" x14ac:dyDescent="0.35">
      <c r="A1" s="57"/>
      <c r="B1" s="57"/>
      <c r="C1" s="78" t="s">
        <v>14</v>
      </c>
      <c r="D1" s="57"/>
      <c r="E1" s="57"/>
      <c r="F1" s="57"/>
      <c r="G1" s="57"/>
      <c r="H1" s="57"/>
      <c r="I1" s="57"/>
      <c r="J1" s="57"/>
      <c r="K1" s="57"/>
      <c r="L1" s="57"/>
      <c r="M1" s="1"/>
      <c r="N1" s="1"/>
      <c r="O1" s="2"/>
      <c r="P1" s="2"/>
    </row>
    <row r="2" spans="1:16" ht="13.15" x14ac:dyDescent="0.35">
      <c r="A2" s="57"/>
      <c r="B2" s="57"/>
      <c r="C2" s="81" t="s">
        <v>25</v>
      </c>
      <c r="D2" s="82"/>
      <c r="E2" s="82"/>
      <c r="F2" s="82"/>
      <c r="G2" s="82"/>
      <c r="H2" s="82"/>
      <c r="I2" s="82"/>
      <c r="J2" s="82"/>
      <c r="K2" s="82"/>
      <c r="L2" s="51" t="s">
        <v>59</v>
      </c>
      <c r="M2" s="1"/>
      <c r="N2" s="1"/>
      <c r="O2" s="2"/>
      <c r="P2" s="2"/>
    </row>
    <row r="3" spans="1:16" ht="13.15" x14ac:dyDescent="0.4">
      <c r="A3" s="57"/>
      <c r="B3" s="57"/>
      <c r="C3" s="79"/>
      <c r="D3" s="80"/>
      <c r="E3" s="80"/>
      <c r="F3" s="80"/>
      <c r="G3" s="80"/>
      <c r="H3" s="80"/>
      <c r="I3" s="80"/>
      <c r="J3" s="80"/>
      <c r="K3" s="80"/>
      <c r="L3" s="80"/>
      <c r="M3" s="1"/>
      <c r="N3" s="1"/>
      <c r="O3" s="2"/>
      <c r="P3" s="2"/>
    </row>
    <row r="4" spans="1:16" x14ac:dyDescent="0.35">
      <c r="A4" s="57"/>
      <c r="B4" s="57"/>
      <c r="C4" s="82" t="s">
        <v>27</v>
      </c>
      <c r="D4" s="57"/>
      <c r="E4" s="57"/>
      <c r="F4" s="57"/>
      <c r="G4" s="57"/>
      <c r="H4" s="57"/>
      <c r="I4" s="73" t="s">
        <v>28</v>
      </c>
      <c r="J4" s="73"/>
      <c r="K4" s="73"/>
      <c r="L4" s="73"/>
      <c r="M4" s="1"/>
      <c r="N4" s="1"/>
      <c r="O4" s="2"/>
      <c r="P4" s="2"/>
    </row>
    <row r="5" spans="1:16" x14ac:dyDescent="0.35">
      <c r="A5" s="57"/>
      <c r="B5" s="57"/>
      <c r="C5" s="56" t="s">
        <v>19</v>
      </c>
      <c r="D5" s="57"/>
      <c r="E5" s="57"/>
      <c r="F5" s="57"/>
      <c r="G5" s="57"/>
      <c r="H5" s="57"/>
      <c r="I5" s="83" t="s">
        <v>18</v>
      </c>
      <c r="J5" s="73"/>
      <c r="K5" s="73"/>
      <c r="L5" s="73"/>
      <c r="M5" s="1"/>
      <c r="N5" s="1"/>
      <c r="O5" s="2"/>
      <c r="P5" s="2"/>
    </row>
    <row r="6" spans="1:16" x14ac:dyDescent="0.35">
      <c r="A6" s="57"/>
      <c r="B6" s="57"/>
      <c r="C6" s="56" t="s">
        <v>0</v>
      </c>
      <c r="D6" s="57"/>
      <c r="E6" s="57"/>
      <c r="F6" s="57"/>
      <c r="G6" s="57"/>
      <c r="H6" s="57"/>
      <c r="I6" s="57"/>
      <c r="J6" s="57"/>
      <c r="K6" s="57"/>
      <c r="L6" s="57"/>
      <c r="M6" s="1"/>
      <c r="N6" s="1"/>
      <c r="O6" s="2"/>
      <c r="P6" s="2"/>
    </row>
    <row r="7" spans="1:16" x14ac:dyDescent="0.35">
      <c r="A7" s="57"/>
      <c r="B7" s="57"/>
      <c r="C7" s="71" t="s">
        <v>26</v>
      </c>
      <c r="D7" s="57"/>
      <c r="E7" s="57"/>
      <c r="F7" s="57"/>
      <c r="G7" s="57"/>
      <c r="H7" s="57"/>
      <c r="I7" s="57"/>
      <c r="J7" s="57"/>
      <c r="K7" s="57"/>
      <c r="L7" s="57"/>
      <c r="M7" s="1"/>
      <c r="N7" s="1"/>
      <c r="O7" s="2"/>
      <c r="P7" s="2"/>
    </row>
    <row r="8" spans="1:16" x14ac:dyDescent="0.3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1"/>
      <c r="N8" s="1"/>
      <c r="O8" s="2"/>
      <c r="P8" s="2"/>
    </row>
    <row r="9" spans="1:16" x14ac:dyDescent="0.35">
      <c r="A9" s="57"/>
      <c r="B9" s="57"/>
      <c r="C9" s="56" t="s">
        <v>15</v>
      </c>
      <c r="D9" s="57"/>
      <c r="E9" s="57"/>
      <c r="F9" s="57"/>
      <c r="G9" s="56" t="s">
        <v>16</v>
      </c>
      <c r="H9" s="57"/>
      <c r="I9" s="57"/>
      <c r="J9" s="57"/>
      <c r="K9" s="57"/>
      <c r="L9" s="57"/>
      <c r="M9" s="1"/>
      <c r="N9" s="1"/>
      <c r="O9" s="2"/>
      <c r="P9" s="2"/>
    </row>
    <row r="10" spans="1:16" ht="13.15" x14ac:dyDescent="0.4">
      <c r="A10" s="66" t="s">
        <v>60</v>
      </c>
      <c r="B10" s="57"/>
      <c r="C10" s="66" t="s">
        <v>17</v>
      </c>
      <c r="D10" s="57"/>
      <c r="E10" s="57"/>
      <c r="F10" s="57"/>
      <c r="G10" s="57"/>
      <c r="H10" s="57"/>
      <c r="I10" s="72" t="s">
        <v>61</v>
      </c>
      <c r="J10" s="73"/>
      <c r="K10" s="73"/>
      <c r="L10" s="73"/>
      <c r="M10" s="1"/>
      <c r="N10" s="1"/>
      <c r="O10" s="2"/>
      <c r="P10" s="2"/>
    </row>
    <row r="11" spans="1:16" ht="17.45" customHeight="1" x14ac:dyDescent="0.35">
      <c r="A11" s="57" t="s">
        <v>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1"/>
      <c r="N11" s="1"/>
      <c r="O11" s="2"/>
      <c r="P11" s="2"/>
    </row>
    <row r="12" spans="1:16" s="6" customFormat="1" x14ac:dyDescent="0.35">
      <c r="A12" s="59" t="s">
        <v>20</v>
      </c>
      <c r="B12" s="84" t="s">
        <v>1</v>
      </c>
      <c r="C12" s="85"/>
      <c r="D12" s="86" t="s">
        <v>2</v>
      </c>
      <c r="E12" s="87" t="s">
        <v>3</v>
      </c>
      <c r="F12" s="89" t="s">
        <v>4</v>
      </c>
      <c r="G12" s="89"/>
      <c r="H12" s="90" t="s">
        <v>8</v>
      </c>
      <c r="I12" s="92" t="s">
        <v>9</v>
      </c>
      <c r="J12" s="92"/>
      <c r="K12" s="93" t="s">
        <v>12</v>
      </c>
      <c r="L12" s="93" t="s">
        <v>13</v>
      </c>
      <c r="M12" s="4"/>
      <c r="N12" s="4"/>
      <c r="O12" s="5"/>
      <c r="P12" s="5"/>
    </row>
    <row r="13" spans="1:16" s="6" customFormat="1" x14ac:dyDescent="0.35">
      <c r="A13" s="59"/>
      <c r="B13" s="85"/>
      <c r="C13" s="85"/>
      <c r="D13" s="85"/>
      <c r="E13" s="88"/>
      <c r="F13" s="22" t="s">
        <v>5</v>
      </c>
      <c r="G13" s="20" t="s">
        <v>6</v>
      </c>
      <c r="H13" s="91"/>
      <c r="I13" s="21" t="s">
        <v>10</v>
      </c>
      <c r="J13" s="10" t="s">
        <v>11</v>
      </c>
      <c r="K13" s="94"/>
      <c r="L13" s="94"/>
    </row>
    <row r="14" spans="1:16" ht="13.15" x14ac:dyDescent="0.35">
      <c r="A14" s="3" t="s">
        <v>21</v>
      </c>
      <c r="B14" s="74" t="s">
        <v>22</v>
      </c>
      <c r="C14" s="74"/>
      <c r="D14" s="23" t="s">
        <v>62</v>
      </c>
      <c r="E14" s="12">
        <v>22.5</v>
      </c>
      <c r="F14" s="13">
        <v>0</v>
      </c>
      <c r="G14" s="16">
        <v>0</v>
      </c>
      <c r="H14" s="17"/>
      <c r="I14" s="18"/>
      <c r="J14" s="15">
        <v>0.33333333333333331</v>
      </c>
      <c r="K14" s="9"/>
      <c r="L14" s="9"/>
    </row>
    <row r="15" spans="1:16" x14ac:dyDescent="0.35">
      <c r="A15" s="3" t="s">
        <v>21</v>
      </c>
      <c r="B15" s="75" t="s">
        <v>22</v>
      </c>
      <c r="C15" s="75"/>
      <c r="D15" s="23" t="s">
        <v>34</v>
      </c>
      <c r="E15" s="12">
        <v>20</v>
      </c>
      <c r="F15" s="14">
        <v>2</v>
      </c>
      <c r="G15" s="19">
        <f>G14+F15</f>
        <v>2</v>
      </c>
      <c r="H15" s="18">
        <f>IF((F15=0),"",F15/E15/24)</f>
        <v>4.1666666666666666E-3</v>
      </c>
      <c r="I15" s="18">
        <f>J14+K14+H15</f>
        <v>0.33749999999999997</v>
      </c>
      <c r="J15" s="9" t="str">
        <f>IF(K15=0,"",I15+K15)</f>
        <v/>
      </c>
      <c r="K15" s="9"/>
      <c r="L15" s="9"/>
    </row>
    <row r="16" spans="1:16" x14ac:dyDescent="0.35">
      <c r="A16" s="3" t="s">
        <v>21</v>
      </c>
      <c r="B16" s="75" t="s">
        <v>32</v>
      </c>
      <c r="C16" s="75"/>
      <c r="D16" s="29" t="s">
        <v>63</v>
      </c>
      <c r="E16" s="12">
        <v>22.5</v>
      </c>
      <c r="F16" s="14">
        <v>11</v>
      </c>
      <c r="G16" s="19">
        <f>G15+F16</f>
        <v>13</v>
      </c>
      <c r="H16" s="18">
        <f>IF((F16=0),"",F16/E16/24)</f>
        <v>2.0370370370370369E-2</v>
      </c>
      <c r="I16" s="18">
        <f>IF((F16=0),"",I15+K15+H16)</f>
        <v>0.35787037037037034</v>
      </c>
      <c r="J16" s="9" t="str">
        <f>IF(K16=0,"",I16+K16)</f>
        <v/>
      </c>
      <c r="K16" s="9"/>
      <c r="L16" s="9"/>
    </row>
    <row r="17" spans="1:12" s="6" customFormat="1" x14ac:dyDescent="0.35">
      <c r="A17" s="50" t="s">
        <v>21</v>
      </c>
      <c r="B17" s="75" t="s">
        <v>32</v>
      </c>
      <c r="C17" s="75"/>
      <c r="D17" s="29" t="s">
        <v>64</v>
      </c>
      <c r="E17" s="30">
        <v>22.5</v>
      </c>
      <c r="F17" s="31">
        <v>1</v>
      </c>
      <c r="G17" s="32">
        <f>IF(F17="","",F17+G16)</f>
        <v>14</v>
      </c>
      <c r="H17" s="33">
        <f>IF((F17=0),"",F17/E17/24)</f>
        <v>1.8518518518518519E-3</v>
      </c>
      <c r="I17" s="33">
        <f>IF((F17=0),"",I16+K16+H17)</f>
        <v>0.35972222222222217</v>
      </c>
      <c r="J17" s="34" t="str">
        <f>IF(K17=0,"",I17+K17)</f>
        <v/>
      </c>
      <c r="K17" s="34"/>
      <c r="L17" s="34"/>
    </row>
    <row r="18" spans="1:12" x14ac:dyDescent="0.35">
      <c r="A18" s="50" t="s">
        <v>21</v>
      </c>
      <c r="B18" s="75" t="s">
        <v>32</v>
      </c>
      <c r="C18" s="75"/>
      <c r="D18" s="29" t="s">
        <v>36</v>
      </c>
      <c r="E18" s="12">
        <v>22.5</v>
      </c>
      <c r="F18" s="14">
        <v>6</v>
      </c>
      <c r="G18" s="19">
        <f>IF(F18="","",F18+G17)</f>
        <v>20</v>
      </c>
      <c r="H18" s="18">
        <f>IF((F18=0),"",F18/E18/24)</f>
        <v>1.1111111111111112E-2</v>
      </c>
      <c r="I18" s="18">
        <f>IF((F18=0),"",I17+K17+H18)</f>
        <v>0.37083333333333329</v>
      </c>
      <c r="J18" s="9"/>
      <c r="K18" s="9"/>
      <c r="L18" s="9"/>
    </row>
    <row r="19" spans="1:12" x14ac:dyDescent="0.35">
      <c r="A19" s="3" t="s">
        <v>21</v>
      </c>
      <c r="B19" s="56" t="s">
        <v>22</v>
      </c>
      <c r="C19" s="57"/>
      <c r="D19" s="23" t="s">
        <v>37</v>
      </c>
      <c r="E19" s="12">
        <v>22.5</v>
      </c>
      <c r="F19" s="14">
        <v>3</v>
      </c>
      <c r="G19" s="19">
        <f>IF(F19="","",F19+G18)</f>
        <v>23</v>
      </c>
      <c r="H19" s="18">
        <f>IF((F19=0),"",F19/E19/24)</f>
        <v>5.5555555555555558E-3</v>
      </c>
      <c r="I19" s="18">
        <f>IF((F19=0),"",I18+K18+H19)</f>
        <v>0.37638888888888883</v>
      </c>
      <c r="J19" s="9"/>
      <c r="K19" s="9"/>
      <c r="L19" s="9"/>
    </row>
    <row r="20" spans="1:12" x14ac:dyDescent="0.35">
      <c r="A20" s="3" t="s">
        <v>21</v>
      </c>
      <c r="B20" s="56" t="s">
        <v>31</v>
      </c>
      <c r="C20" s="57"/>
      <c r="D20" s="23" t="s">
        <v>38</v>
      </c>
      <c r="E20" s="12">
        <v>22.5</v>
      </c>
      <c r="F20" s="14">
        <v>2</v>
      </c>
      <c r="G20" s="19">
        <f t="shared" ref="G20:G59" si="0">IF(F20="","",F20+G19)</f>
        <v>25</v>
      </c>
      <c r="H20" s="18">
        <f t="shared" ref="H20:H59" si="1">IF((F20=0),"",F20/E20/24)</f>
        <v>3.7037037037037038E-3</v>
      </c>
      <c r="I20" s="18">
        <f t="shared" ref="I20:I58" si="2">IF((F20=0),"",I19+K19+H20)</f>
        <v>0.38009259259259254</v>
      </c>
      <c r="J20" s="9"/>
      <c r="K20" s="9"/>
      <c r="L20" s="9"/>
    </row>
    <row r="21" spans="1:12" s="6" customFormat="1" ht="38.25" x14ac:dyDescent="0.35">
      <c r="A21" s="50" t="s">
        <v>21</v>
      </c>
      <c r="B21" s="58" t="s">
        <v>31</v>
      </c>
      <c r="C21" s="59"/>
      <c r="D21" s="29" t="s">
        <v>39</v>
      </c>
      <c r="E21" s="30">
        <v>22.5</v>
      </c>
      <c r="F21" s="31">
        <v>1.5</v>
      </c>
      <c r="G21" s="32">
        <f>IF(F21="","",F21+G20)</f>
        <v>26.5</v>
      </c>
      <c r="H21" s="33">
        <f>IF((F21=0),"",F21/E21/24)</f>
        <v>2.7777777777777779E-3</v>
      </c>
      <c r="I21" s="33">
        <f>IF((F21=0),"",I20+K20+H21)</f>
        <v>0.38287037037037031</v>
      </c>
      <c r="J21" s="34"/>
      <c r="K21" s="34"/>
      <c r="L21" s="34"/>
    </row>
    <row r="22" spans="1:12" x14ac:dyDescent="0.35">
      <c r="A22" s="3" t="s">
        <v>30</v>
      </c>
      <c r="B22" s="56" t="s">
        <v>29</v>
      </c>
      <c r="C22" s="57"/>
      <c r="D22" s="23" t="s">
        <v>35</v>
      </c>
      <c r="E22" s="12">
        <v>22.5</v>
      </c>
      <c r="F22" s="14">
        <v>14</v>
      </c>
      <c r="G22" s="32">
        <f>IF(F22="","",F22+G21)</f>
        <v>40.5</v>
      </c>
      <c r="H22" s="33">
        <f>IF((F22=0),"",F22/E22/24)</f>
        <v>2.5925925925925925E-2</v>
      </c>
      <c r="I22" s="33">
        <f>IF((F22=0),"",I21+K21+H22)</f>
        <v>0.40879629629629621</v>
      </c>
      <c r="J22" s="9"/>
      <c r="K22" s="9"/>
      <c r="L22" s="9"/>
    </row>
    <row r="23" spans="1:12" x14ac:dyDescent="0.35">
      <c r="A23" s="3" t="s">
        <v>30</v>
      </c>
      <c r="B23" s="56" t="s">
        <v>29</v>
      </c>
      <c r="C23" s="57"/>
      <c r="D23" s="23" t="s">
        <v>65</v>
      </c>
      <c r="E23" s="12">
        <v>22.5</v>
      </c>
      <c r="F23" s="14">
        <v>1</v>
      </c>
      <c r="G23" s="45">
        <f>IF(F23="","",F23+G22)</f>
        <v>41.5</v>
      </c>
      <c r="H23" s="18">
        <f>IF((F23=0),"",F23/E23/24)</f>
        <v>1.8518518518518519E-3</v>
      </c>
      <c r="I23" s="46">
        <f>IF((F23=0),"",I22+K22+H23)</f>
        <v>0.41064814814814804</v>
      </c>
      <c r="J23" s="9"/>
      <c r="K23" s="9"/>
      <c r="L23" s="9"/>
    </row>
    <row r="24" spans="1:12" s="49" customFormat="1" ht="12" customHeight="1" x14ac:dyDescent="0.35">
      <c r="A24" s="42" t="s">
        <v>30</v>
      </c>
      <c r="B24" s="64" t="s">
        <v>29</v>
      </c>
      <c r="C24" s="65"/>
      <c r="D24" s="29"/>
      <c r="E24" s="43">
        <v>20</v>
      </c>
      <c r="F24" s="44">
        <v>1</v>
      </c>
      <c r="G24" s="45">
        <f>IF(F24="","",F24+G23)</f>
        <v>42.5</v>
      </c>
      <c r="H24" s="46">
        <f>IF((F24=0),"",F24/E24/24)</f>
        <v>2.0833333333333333E-3</v>
      </c>
      <c r="I24" s="46">
        <f>IF((F24=0),"",I23+K23+H24)</f>
        <v>0.41273148148148137</v>
      </c>
      <c r="J24" s="55"/>
      <c r="K24" s="34">
        <v>1.3888888888888888E-2</v>
      </c>
      <c r="L24" s="48">
        <f>I24-J14</f>
        <v>7.9398148148148051E-2</v>
      </c>
    </row>
    <row r="25" spans="1:12" s="6" customFormat="1" ht="13.15" x14ac:dyDescent="0.35">
      <c r="A25" s="3" t="s">
        <v>30</v>
      </c>
      <c r="B25" s="64" t="s">
        <v>29</v>
      </c>
      <c r="C25" s="65"/>
      <c r="D25" s="29" t="s">
        <v>66</v>
      </c>
      <c r="E25" s="30"/>
      <c r="F25" s="31"/>
      <c r="G25" s="32"/>
      <c r="H25" s="33"/>
      <c r="I25" s="33"/>
      <c r="J25" s="24">
        <f>I24+K24</f>
        <v>0.42662037037037026</v>
      </c>
      <c r="K25" s="34"/>
      <c r="L25" s="34"/>
    </row>
    <row r="26" spans="1:12" s="49" customFormat="1" ht="25.5" customHeight="1" x14ac:dyDescent="0.35">
      <c r="A26" s="42" t="s">
        <v>30</v>
      </c>
      <c r="B26" s="76" t="s">
        <v>29</v>
      </c>
      <c r="C26" s="77"/>
      <c r="D26" s="29" t="s">
        <v>67</v>
      </c>
      <c r="E26" s="43">
        <v>20</v>
      </c>
      <c r="F26" s="44">
        <v>0.5</v>
      </c>
      <c r="G26" s="45">
        <f>IF(F26="","",F26+G24)</f>
        <v>43</v>
      </c>
      <c r="H26" s="46">
        <f t="shared" si="1"/>
        <v>1.0416666666666667E-3</v>
      </c>
      <c r="I26" s="46">
        <f>IF((F26=0),"",I24+K24+H26)</f>
        <v>0.42766203703703692</v>
      </c>
      <c r="J26" s="55"/>
      <c r="K26" s="47"/>
      <c r="L26" s="48"/>
    </row>
    <row r="27" spans="1:12" x14ac:dyDescent="0.35">
      <c r="A27" s="42" t="s">
        <v>30</v>
      </c>
      <c r="B27" s="76" t="s">
        <v>29</v>
      </c>
      <c r="C27" s="77"/>
      <c r="D27" s="23" t="s">
        <v>68</v>
      </c>
      <c r="E27" s="12">
        <v>20</v>
      </c>
      <c r="F27" s="14">
        <v>0.5</v>
      </c>
      <c r="G27" s="45">
        <f>IF(F27="","",F27+G26)</f>
        <v>43.5</v>
      </c>
      <c r="H27" s="18">
        <f t="shared" ref="H27:H30" si="3">IF((F27=0),"",F27/E27/24)</f>
        <v>1.0416666666666667E-3</v>
      </c>
      <c r="I27" s="18">
        <f>IF((F27=0),"",I26+K25+H27)</f>
        <v>0.42870370370370359</v>
      </c>
      <c r="J27" s="9"/>
      <c r="K27" s="9"/>
      <c r="L27" s="9"/>
    </row>
    <row r="28" spans="1:12" x14ac:dyDescent="0.35">
      <c r="A28" s="42" t="s">
        <v>30</v>
      </c>
      <c r="B28" s="76" t="s">
        <v>33</v>
      </c>
      <c r="C28" s="77"/>
      <c r="D28" s="23" t="s">
        <v>69</v>
      </c>
      <c r="E28" s="12">
        <v>22.5</v>
      </c>
      <c r="F28" s="14">
        <v>8.5</v>
      </c>
      <c r="G28" s="45">
        <f t="shared" ref="G28:G29" si="4">IF(F28="","",F28+G27)</f>
        <v>52</v>
      </c>
      <c r="H28" s="18">
        <f t="shared" si="3"/>
        <v>1.5740740740740739E-2</v>
      </c>
      <c r="I28" s="46">
        <f t="shared" ref="I28:I30" si="5">IF((F28=0),"",I27+K27+H28)</f>
        <v>0.44444444444444431</v>
      </c>
      <c r="J28" s="9"/>
      <c r="K28" s="9"/>
      <c r="L28" s="9"/>
    </row>
    <row r="29" spans="1:12" x14ac:dyDescent="0.35">
      <c r="A29" s="42" t="s">
        <v>30</v>
      </c>
      <c r="B29" s="76" t="s">
        <v>33</v>
      </c>
      <c r="C29" s="77"/>
      <c r="D29" s="23" t="s">
        <v>70</v>
      </c>
      <c r="E29" s="12">
        <v>20</v>
      </c>
      <c r="F29" s="14">
        <v>0.5</v>
      </c>
      <c r="G29" s="45">
        <f t="shared" si="4"/>
        <v>52.5</v>
      </c>
      <c r="H29" s="18">
        <f t="shared" si="3"/>
        <v>1.0416666666666667E-3</v>
      </c>
      <c r="I29" s="46">
        <f t="shared" si="5"/>
        <v>0.44548611111111097</v>
      </c>
      <c r="J29" s="9"/>
      <c r="K29" s="9"/>
      <c r="L29" s="9"/>
    </row>
    <row r="30" spans="1:12" s="6" customFormat="1" x14ac:dyDescent="0.35">
      <c r="A30" s="42" t="s">
        <v>30</v>
      </c>
      <c r="B30" s="76" t="s">
        <v>33</v>
      </c>
      <c r="C30" s="77"/>
      <c r="D30" s="29" t="s">
        <v>71</v>
      </c>
      <c r="E30" s="30">
        <v>22.5</v>
      </c>
      <c r="F30" s="31">
        <v>2</v>
      </c>
      <c r="G30" s="45">
        <f t="shared" ref="G30:G33" si="6">IF(F30="","",F30+G29)</f>
        <v>54.5</v>
      </c>
      <c r="H30" s="33">
        <f t="shared" si="3"/>
        <v>3.7037037037037038E-3</v>
      </c>
      <c r="I30" s="46">
        <f t="shared" si="5"/>
        <v>0.44918981481481468</v>
      </c>
      <c r="J30" s="34"/>
      <c r="K30" s="34"/>
      <c r="L30" s="34"/>
    </row>
    <row r="31" spans="1:12" x14ac:dyDescent="0.35">
      <c r="A31" s="42" t="s">
        <v>30</v>
      </c>
      <c r="B31" s="76" t="s">
        <v>33</v>
      </c>
      <c r="C31" s="77"/>
      <c r="D31" s="23" t="s">
        <v>72</v>
      </c>
      <c r="E31" s="12">
        <v>20</v>
      </c>
      <c r="F31" s="14">
        <v>0.5</v>
      </c>
      <c r="G31" s="45">
        <f t="shared" si="6"/>
        <v>55</v>
      </c>
      <c r="H31" s="18">
        <f t="shared" ref="H31:H37" si="7">IF((F31=0),"",F31/E31/24)</f>
        <v>1.0416666666666667E-3</v>
      </c>
      <c r="I31" s="46">
        <f t="shared" ref="I31:I33" si="8">IF((F31=0),"",I30+K30+H31)</f>
        <v>0.45023148148148134</v>
      </c>
      <c r="J31" s="9"/>
      <c r="K31" s="9"/>
      <c r="L31" s="9"/>
    </row>
    <row r="32" spans="1:12" x14ac:dyDescent="0.35">
      <c r="A32" s="42" t="s">
        <v>30</v>
      </c>
      <c r="B32" s="56" t="s">
        <v>57</v>
      </c>
      <c r="C32" s="57"/>
      <c r="D32" s="23" t="s">
        <v>41</v>
      </c>
      <c r="E32" s="12">
        <v>22.5</v>
      </c>
      <c r="F32" s="14">
        <v>6</v>
      </c>
      <c r="G32" s="45">
        <f t="shared" si="6"/>
        <v>61</v>
      </c>
      <c r="H32" s="18">
        <f t="shared" si="7"/>
        <v>1.1111111111111112E-2</v>
      </c>
      <c r="I32" s="46">
        <f t="shared" si="8"/>
        <v>0.46134259259259247</v>
      </c>
      <c r="J32" s="9"/>
      <c r="K32" s="9"/>
      <c r="L32" s="9"/>
    </row>
    <row r="33" spans="1:12" s="6" customFormat="1" x14ac:dyDescent="0.35">
      <c r="A33" s="3" t="s">
        <v>30</v>
      </c>
      <c r="B33" s="58" t="s">
        <v>57</v>
      </c>
      <c r="C33" s="58"/>
      <c r="D33" s="52" t="s">
        <v>42</v>
      </c>
      <c r="E33" s="30">
        <v>20</v>
      </c>
      <c r="F33" s="31">
        <v>0.5</v>
      </c>
      <c r="G33" s="45">
        <f t="shared" si="6"/>
        <v>61.5</v>
      </c>
      <c r="H33" s="33">
        <f>IF((F33=0),"",F33/E33/24)</f>
        <v>1.0416666666666667E-3</v>
      </c>
      <c r="I33" s="46">
        <f t="shared" si="8"/>
        <v>0.46238425925925913</v>
      </c>
      <c r="J33" s="34"/>
      <c r="K33" s="34"/>
      <c r="L33" s="34"/>
    </row>
    <row r="34" spans="1:12" s="6" customFormat="1" x14ac:dyDescent="0.35">
      <c r="A34" s="3" t="s">
        <v>30</v>
      </c>
      <c r="B34" s="58" t="s">
        <v>73</v>
      </c>
      <c r="C34" s="58"/>
      <c r="D34" s="52" t="s">
        <v>43</v>
      </c>
      <c r="E34" s="30">
        <v>22.5</v>
      </c>
      <c r="F34" s="31">
        <v>11</v>
      </c>
      <c r="G34" s="32">
        <f>IF(F34="","",F34+G33)</f>
        <v>72.5</v>
      </c>
      <c r="H34" s="33">
        <f>IF((F34=0),"",F34/E34/24)</f>
        <v>2.0370370370370369E-2</v>
      </c>
      <c r="I34" s="33">
        <f>IF((F34=0),"",I33+K33+H34)</f>
        <v>0.48275462962962951</v>
      </c>
      <c r="J34" s="34"/>
      <c r="K34" s="34"/>
      <c r="L34" s="34"/>
    </row>
    <row r="35" spans="1:12" s="6" customFormat="1" x14ac:dyDescent="0.35">
      <c r="A35" s="3" t="s">
        <v>30</v>
      </c>
      <c r="B35" s="58" t="s">
        <v>73</v>
      </c>
      <c r="C35" s="58"/>
      <c r="D35" s="52" t="s">
        <v>44</v>
      </c>
      <c r="E35" s="30">
        <v>22.5</v>
      </c>
      <c r="F35" s="31">
        <v>1.5</v>
      </c>
      <c r="G35" s="32">
        <f>IF(F35="","",F35+G34)</f>
        <v>74</v>
      </c>
      <c r="H35" s="33">
        <f>IF((F35=0),"",F35/E35/24)</f>
        <v>2.7777777777777779E-3</v>
      </c>
      <c r="I35" s="33">
        <f>IF((F35=0),"",I34+K34+H35)</f>
        <v>0.48553240740740727</v>
      </c>
      <c r="J35" s="34"/>
      <c r="K35" s="34"/>
      <c r="L35" s="34"/>
    </row>
    <row r="36" spans="1:12" s="6" customFormat="1" ht="12" customHeight="1" x14ac:dyDescent="0.35">
      <c r="A36" s="42" t="s">
        <v>55</v>
      </c>
      <c r="B36" s="58" t="s">
        <v>73</v>
      </c>
      <c r="C36" s="59"/>
      <c r="D36" s="29" t="s">
        <v>74</v>
      </c>
      <c r="E36" s="30">
        <v>22.5</v>
      </c>
      <c r="F36" s="31">
        <v>6</v>
      </c>
      <c r="G36" s="32">
        <f>IF(F36="","",F36+G35)</f>
        <v>80</v>
      </c>
      <c r="H36" s="33">
        <f t="shared" ref="H36" si="9">IF((F36=0),"",F36/E36/24)</f>
        <v>1.1111111111111112E-2</v>
      </c>
      <c r="I36" s="33">
        <f>IF((F36=0),"",I35+K35+H36)</f>
        <v>0.4966435185185184</v>
      </c>
      <c r="J36" s="34"/>
      <c r="K36" s="34"/>
      <c r="L36" s="34"/>
    </row>
    <row r="37" spans="1:12" s="6" customFormat="1" x14ac:dyDescent="0.35">
      <c r="A37" s="42" t="s">
        <v>75</v>
      </c>
      <c r="B37" s="58" t="s">
        <v>76</v>
      </c>
      <c r="C37" s="59"/>
      <c r="D37" s="29" t="s">
        <v>77</v>
      </c>
      <c r="E37" s="30">
        <v>22.5</v>
      </c>
      <c r="F37" s="31">
        <v>22.5</v>
      </c>
      <c r="G37" s="32">
        <f>IF(F37="","",F37+G36)</f>
        <v>102.5</v>
      </c>
      <c r="H37" s="33">
        <f t="shared" si="7"/>
        <v>4.1666666666666664E-2</v>
      </c>
      <c r="I37" s="33">
        <f>IF((F37=0),"",I36+K36+H37)</f>
        <v>0.53831018518518503</v>
      </c>
      <c r="J37" s="34"/>
      <c r="K37" s="34"/>
      <c r="L37" s="34"/>
    </row>
    <row r="38" spans="1:12" x14ac:dyDescent="0.35">
      <c r="A38" s="42" t="s">
        <v>75</v>
      </c>
      <c r="B38" s="58" t="s">
        <v>76</v>
      </c>
      <c r="C38" s="59"/>
      <c r="D38" s="23" t="s">
        <v>78</v>
      </c>
      <c r="E38" s="12">
        <v>20</v>
      </c>
      <c r="F38" s="14">
        <v>0.5</v>
      </c>
      <c r="G38" s="45">
        <f t="shared" ref="G38" si="10">IF(F38="","",F38+G37)</f>
        <v>103</v>
      </c>
      <c r="H38" s="18">
        <f t="shared" si="1"/>
        <v>1.0416666666666667E-3</v>
      </c>
      <c r="I38" s="33">
        <f>IF((F38=0),"",I37+K37+H38)</f>
        <v>0.53935185185185175</v>
      </c>
      <c r="J38" s="9"/>
      <c r="K38" s="9"/>
      <c r="L38" s="9"/>
    </row>
    <row r="39" spans="1:12" x14ac:dyDescent="0.35">
      <c r="A39" s="42" t="s">
        <v>75</v>
      </c>
      <c r="B39" s="58" t="s">
        <v>76</v>
      </c>
      <c r="C39" s="59"/>
      <c r="D39" s="23" t="s">
        <v>79</v>
      </c>
      <c r="E39" s="12">
        <v>20</v>
      </c>
      <c r="F39" s="14">
        <v>0.5</v>
      </c>
      <c r="G39" s="19">
        <f t="shared" si="0"/>
        <v>103.5</v>
      </c>
      <c r="H39" s="18">
        <f t="shared" si="1"/>
        <v>1.0416666666666667E-3</v>
      </c>
      <c r="I39" s="18">
        <f t="shared" si="2"/>
        <v>0.54039351851851847</v>
      </c>
      <c r="J39" s="9"/>
      <c r="K39" s="9"/>
      <c r="L39" s="9"/>
    </row>
    <row r="40" spans="1:12" s="49" customFormat="1" ht="12" customHeight="1" x14ac:dyDescent="0.35">
      <c r="A40" s="42" t="s">
        <v>75</v>
      </c>
      <c r="B40" s="64" t="s">
        <v>76</v>
      </c>
      <c r="C40" s="65"/>
      <c r="D40" s="29"/>
      <c r="E40" s="43">
        <v>20</v>
      </c>
      <c r="F40" s="44">
        <v>0.5</v>
      </c>
      <c r="G40" s="45">
        <f>IF(F40="","",F40+G39)</f>
        <v>104</v>
      </c>
      <c r="H40" s="46">
        <f>IF((F40=0),"",F40/E40/24)</f>
        <v>1.0416666666666667E-3</v>
      </c>
      <c r="I40" s="46">
        <f>IF((F40=0),"",I39+K39+H40)</f>
        <v>0.54143518518518519</v>
      </c>
      <c r="J40" s="55"/>
      <c r="K40" s="9">
        <v>6.25E-2</v>
      </c>
      <c r="L40" s="48">
        <f>I40-J25</f>
        <v>0.11481481481481493</v>
      </c>
    </row>
    <row r="41" spans="1:12" s="6" customFormat="1" ht="13.15" x14ac:dyDescent="0.35">
      <c r="A41" s="42" t="s">
        <v>75</v>
      </c>
      <c r="B41" s="64" t="s">
        <v>76</v>
      </c>
      <c r="C41" s="65"/>
      <c r="D41" s="29" t="s">
        <v>80</v>
      </c>
      <c r="E41" s="30"/>
      <c r="F41" s="31"/>
      <c r="G41" s="32"/>
      <c r="H41" s="33"/>
      <c r="I41" s="33"/>
      <c r="J41" s="24">
        <f>I40+K40</f>
        <v>0.60393518518518519</v>
      </c>
      <c r="K41" s="34"/>
      <c r="L41" s="34"/>
    </row>
    <row r="42" spans="1:12" x14ac:dyDescent="0.35">
      <c r="A42" s="42" t="s">
        <v>75</v>
      </c>
      <c r="B42" s="58" t="s">
        <v>76</v>
      </c>
      <c r="C42" s="59"/>
      <c r="D42" s="23" t="s">
        <v>81</v>
      </c>
      <c r="E42" s="12">
        <v>20</v>
      </c>
      <c r="F42" s="14">
        <v>0.5</v>
      </c>
      <c r="G42" s="19">
        <f>IF(F42="","",F42+G40)</f>
        <v>104.5</v>
      </c>
      <c r="H42" s="18">
        <f t="shared" ref="H42:H43" si="11">IF((F42=0),"",F42/E42/24)</f>
        <v>1.0416666666666667E-3</v>
      </c>
      <c r="I42" s="18">
        <f>IF((F42=0),"",I40+K40+H42)</f>
        <v>0.6049768518518519</v>
      </c>
      <c r="J42" s="9"/>
      <c r="K42" s="9"/>
      <c r="L42" s="9"/>
    </row>
    <row r="43" spans="1:12" x14ac:dyDescent="0.35">
      <c r="A43" s="42" t="s">
        <v>75</v>
      </c>
      <c r="B43" s="58" t="s">
        <v>76</v>
      </c>
      <c r="C43" s="59"/>
      <c r="D43" s="23" t="s">
        <v>82</v>
      </c>
      <c r="E43" s="12">
        <v>20</v>
      </c>
      <c r="F43" s="14">
        <v>0.5</v>
      </c>
      <c r="G43" s="19">
        <f t="shared" si="0"/>
        <v>105</v>
      </c>
      <c r="H43" s="18">
        <f t="shared" si="11"/>
        <v>1.0416666666666667E-3</v>
      </c>
      <c r="I43" s="18">
        <f t="shared" si="2"/>
        <v>0.60601851851851862</v>
      </c>
      <c r="J43" s="9"/>
      <c r="K43" s="9"/>
      <c r="L43" s="9"/>
    </row>
    <row r="44" spans="1:12" x14ac:dyDescent="0.35">
      <c r="A44" s="42" t="s">
        <v>75</v>
      </c>
      <c r="B44" s="58" t="s">
        <v>76</v>
      </c>
      <c r="C44" s="59"/>
      <c r="D44" s="29" t="s">
        <v>83</v>
      </c>
      <c r="E44" s="12">
        <v>20</v>
      </c>
      <c r="F44" s="14">
        <v>0.5</v>
      </c>
      <c r="G44" s="19">
        <f t="shared" si="0"/>
        <v>105.5</v>
      </c>
      <c r="H44" s="18">
        <f t="shared" ref="H44" si="12">IF((F44=0),"",F44/E44/24)</f>
        <v>1.0416666666666667E-3</v>
      </c>
      <c r="I44" s="18">
        <f t="shared" si="2"/>
        <v>0.60706018518518534</v>
      </c>
      <c r="J44" s="9"/>
      <c r="K44" s="9"/>
      <c r="L44" s="9"/>
    </row>
    <row r="45" spans="1:12" x14ac:dyDescent="0.35">
      <c r="A45" s="42" t="s">
        <v>75</v>
      </c>
      <c r="B45" s="58" t="s">
        <v>76</v>
      </c>
      <c r="C45" s="59"/>
      <c r="D45" s="23" t="s">
        <v>74</v>
      </c>
      <c r="E45" s="12">
        <v>20</v>
      </c>
      <c r="F45" s="14">
        <v>0.5</v>
      </c>
      <c r="G45" s="19">
        <f>IF(F45="","",F45+G44)</f>
        <v>106</v>
      </c>
      <c r="H45" s="18">
        <f t="shared" si="1"/>
        <v>1.0416666666666667E-3</v>
      </c>
      <c r="I45" s="18">
        <f>IF((F45=0),"",I44+K44+H45)</f>
        <v>0.60810185185185206</v>
      </c>
      <c r="J45" s="9"/>
      <c r="K45" s="9"/>
      <c r="L45" s="9"/>
    </row>
    <row r="46" spans="1:12" x14ac:dyDescent="0.35">
      <c r="A46" s="42" t="s">
        <v>55</v>
      </c>
      <c r="B46" s="58" t="s">
        <v>73</v>
      </c>
      <c r="C46" s="59"/>
      <c r="D46" s="23" t="s">
        <v>44</v>
      </c>
      <c r="E46" s="12">
        <v>22.5</v>
      </c>
      <c r="F46" s="14">
        <v>22.5</v>
      </c>
      <c r="G46" s="19">
        <f>IF(F46="","",F46+G45)</f>
        <v>128.5</v>
      </c>
      <c r="H46" s="18">
        <f t="shared" si="1"/>
        <v>4.1666666666666664E-2</v>
      </c>
      <c r="I46" s="18">
        <f>IF((F46=0),"",I45+K45+H46)</f>
        <v>0.64976851851851869</v>
      </c>
      <c r="J46" s="9"/>
      <c r="K46" s="9"/>
      <c r="L46" s="9"/>
    </row>
    <row r="47" spans="1:12" s="49" customFormat="1" ht="12" customHeight="1" x14ac:dyDescent="0.35">
      <c r="A47" s="42" t="s">
        <v>55</v>
      </c>
      <c r="B47" s="64" t="s">
        <v>73</v>
      </c>
      <c r="C47" s="65"/>
      <c r="D47" s="29"/>
      <c r="E47" s="43">
        <v>22.5</v>
      </c>
      <c r="F47" s="44">
        <v>1.5</v>
      </c>
      <c r="G47" s="45">
        <f>IF(F47="","",F47+G46)</f>
        <v>130</v>
      </c>
      <c r="H47" s="46">
        <f>IF((F47=0),"",F47/E47/24)</f>
        <v>2.7777777777777779E-3</v>
      </c>
      <c r="I47" s="46">
        <f>IF((F47=0),"",I46+K46+H47)</f>
        <v>0.65254629629629646</v>
      </c>
      <c r="J47" s="55"/>
      <c r="K47" s="9">
        <v>1.3888888888888888E-2</v>
      </c>
      <c r="L47" s="48">
        <f>I47-J41</f>
        <v>4.8611111111111271E-2</v>
      </c>
    </row>
    <row r="48" spans="1:12" s="6" customFormat="1" ht="13.15" x14ac:dyDescent="0.35">
      <c r="A48" s="42" t="s">
        <v>55</v>
      </c>
      <c r="B48" s="64" t="s">
        <v>73</v>
      </c>
      <c r="C48" s="65"/>
      <c r="D48" s="29" t="s">
        <v>143</v>
      </c>
      <c r="E48" s="30"/>
      <c r="F48" s="31"/>
      <c r="G48" s="32"/>
      <c r="H48" s="33"/>
      <c r="I48" s="33"/>
      <c r="J48" s="24">
        <f>I47+K47</f>
        <v>0.6664351851851853</v>
      </c>
      <c r="K48" s="34"/>
      <c r="L48" s="34"/>
    </row>
    <row r="49" spans="1:12" x14ac:dyDescent="0.35">
      <c r="A49" s="23" t="s">
        <v>30</v>
      </c>
      <c r="B49" s="56" t="s">
        <v>73</v>
      </c>
      <c r="C49" s="57"/>
      <c r="D49" s="23" t="s">
        <v>45</v>
      </c>
      <c r="E49" s="12">
        <v>22.5</v>
      </c>
      <c r="F49" s="36">
        <v>4</v>
      </c>
      <c r="G49" s="19">
        <f>IF(F49="","",F49+G47)</f>
        <v>134</v>
      </c>
      <c r="H49" s="18">
        <f t="shared" ref="H49" si="13">IF((F49=0),"",F49/E49/24)</f>
        <v>7.4074074074074077E-3</v>
      </c>
      <c r="I49" s="18">
        <f>IF((F49=0),"",I47+K47+H49)</f>
        <v>0.67384259259259272</v>
      </c>
      <c r="J49" s="9"/>
      <c r="K49" s="9"/>
      <c r="L49" s="9"/>
    </row>
    <row r="50" spans="1:12" x14ac:dyDescent="0.35">
      <c r="A50" s="23" t="s">
        <v>30</v>
      </c>
      <c r="B50" s="56" t="s">
        <v>73</v>
      </c>
      <c r="C50" s="57"/>
      <c r="D50" s="23" t="s">
        <v>46</v>
      </c>
      <c r="E50" s="12">
        <v>22.5</v>
      </c>
      <c r="F50" s="14">
        <v>2</v>
      </c>
      <c r="G50" s="19">
        <f t="shared" ref="G50:G53" si="14">IF(F50="","",F50+G49)</f>
        <v>136</v>
      </c>
      <c r="H50" s="18">
        <f t="shared" ref="H49:H52" si="15">IF((F50=0),"",F50/E50/24)</f>
        <v>3.7037037037037038E-3</v>
      </c>
      <c r="I50" s="18">
        <f t="shared" ref="I50:I53" si="16">IF((F50=0),"",I49+K49+H50)</f>
        <v>0.67754629629629637</v>
      </c>
      <c r="J50" s="9"/>
      <c r="K50" s="9"/>
      <c r="L50" s="9"/>
    </row>
    <row r="51" spans="1:12" x14ac:dyDescent="0.35">
      <c r="A51" s="23" t="s">
        <v>30</v>
      </c>
      <c r="B51" s="56" t="s">
        <v>57</v>
      </c>
      <c r="C51" s="57"/>
      <c r="D51" s="23" t="s">
        <v>41</v>
      </c>
      <c r="E51" s="12">
        <v>22.5</v>
      </c>
      <c r="F51" s="14">
        <v>11</v>
      </c>
      <c r="G51" s="19">
        <f t="shared" si="14"/>
        <v>147</v>
      </c>
      <c r="H51" s="18">
        <f t="shared" si="15"/>
        <v>2.0370370370370369E-2</v>
      </c>
      <c r="I51" s="18">
        <f t="shared" si="16"/>
        <v>0.69791666666666674</v>
      </c>
      <c r="J51" s="9"/>
      <c r="K51" s="9"/>
      <c r="L51" s="9"/>
    </row>
    <row r="52" spans="1:12" x14ac:dyDescent="0.35">
      <c r="A52" s="23" t="s">
        <v>30</v>
      </c>
      <c r="B52" s="56" t="s">
        <v>57</v>
      </c>
      <c r="C52" s="57"/>
      <c r="D52" s="23" t="s">
        <v>84</v>
      </c>
      <c r="E52" s="12">
        <v>22.5</v>
      </c>
      <c r="F52" s="14">
        <v>1</v>
      </c>
      <c r="G52" s="19">
        <f t="shared" si="14"/>
        <v>148</v>
      </c>
      <c r="H52" s="18">
        <f t="shared" si="15"/>
        <v>1.8518518518518519E-3</v>
      </c>
      <c r="I52" s="18">
        <f t="shared" si="16"/>
        <v>0.69976851851851862</v>
      </c>
      <c r="J52" s="9"/>
      <c r="K52" s="9"/>
      <c r="L52" s="9"/>
    </row>
    <row r="53" spans="1:12" x14ac:dyDescent="0.35">
      <c r="A53" s="3" t="s">
        <v>30</v>
      </c>
      <c r="B53" s="68" t="s">
        <v>33</v>
      </c>
      <c r="C53" s="69"/>
      <c r="D53" s="23" t="s">
        <v>85</v>
      </c>
      <c r="E53" s="12">
        <v>22.5</v>
      </c>
      <c r="F53" s="14">
        <v>7.5</v>
      </c>
      <c r="G53" s="19">
        <f t="shared" si="14"/>
        <v>155.5</v>
      </c>
      <c r="H53" s="18">
        <f t="shared" si="1"/>
        <v>1.3888888888888888E-2</v>
      </c>
      <c r="I53" s="18">
        <f t="shared" si="16"/>
        <v>0.71365740740740746</v>
      </c>
      <c r="J53" s="9"/>
      <c r="K53" s="9"/>
      <c r="L53" s="9"/>
    </row>
    <row r="54" spans="1:12" x14ac:dyDescent="0.35">
      <c r="A54" s="3" t="s">
        <v>30</v>
      </c>
      <c r="B54" s="68" t="s">
        <v>33</v>
      </c>
      <c r="C54" s="69"/>
      <c r="D54" s="23" t="s">
        <v>86</v>
      </c>
      <c r="E54" s="12">
        <v>22.5</v>
      </c>
      <c r="F54" s="14">
        <v>0.5</v>
      </c>
      <c r="G54" s="19">
        <f>IF(F54="","",F54+G53)</f>
        <v>156</v>
      </c>
      <c r="H54" s="18">
        <f t="shared" si="1"/>
        <v>9.2592592592592596E-4</v>
      </c>
      <c r="I54" s="18">
        <f>IF((F54=0),"",I53+K53+H54)</f>
        <v>0.71458333333333335</v>
      </c>
      <c r="J54" s="9"/>
      <c r="K54" s="9"/>
      <c r="L54" s="9"/>
    </row>
    <row r="55" spans="1:12" x14ac:dyDescent="0.35">
      <c r="A55" s="3" t="s">
        <v>30</v>
      </c>
      <c r="B55" s="68" t="s">
        <v>33</v>
      </c>
      <c r="C55" s="70"/>
      <c r="D55" s="23" t="s">
        <v>87</v>
      </c>
      <c r="E55" s="12">
        <v>22.5</v>
      </c>
      <c r="F55" s="14">
        <v>0.5</v>
      </c>
      <c r="G55" s="19">
        <f t="shared" si="0"/>
        <v>156.5</v>
      </c>
      <c r="H55" s="18">
        <f t="shared" si="1"/>
        <v>9.2592592592592596E-4</v>
      </c>
      <c r="I55" s="18">
        <f t="shared" si="2"/>
        <v>0.71550925925925923</v>
      </c>
      <c r="J55" s="9"/>
      <c r="K55" s="9"/>
      <c r="L55" s="9"/>
    </row>
    <row r="56" spans="1:12" s="6" customFormat="1" ht="12.75" customHeight="1" x14ac:dyDescent="0.35">
      <c r="A56" s="3" t="s">
        <v>30</v>
      </c>
      <c r="B56" s="58" t="s">
        <v>33</v>
      </c>
      <c r="C56" s="58"/>
      <c r="D56" s="29" t="s">
        <v>88</v>
      </c>
      <c r="E56" s="30">
        <v>22.5</v>
      </c>
      <c r="F56" s="31">
        <v>0.5</v>
      </c>
      <c r="G56" s="32">
        <f t="shared" si="0"/>
        <v>157</v>
      </c>
      <c r="H56" s="33">
        <f t="shared" si="1"/>
        <v>9.2592592592592596E-4</v>
      </c>
      <c r="I56" s="33">
        <f t="shared" si="2"/>
        <v>0.71643518518518512</v>
      </c>
      <c r="J56" s="34"/>
      <c r="K56" s="35"/>
      <c r="L56" s="51"/>
    </row>
    <row r="57" spans="1:12" s="6" customFormat="1" ht="13.15" x14ac:dyDescent="0.35">
      <c r="A57" s="3" t="s">
        <v>30</v>
      </c>
      <c r="B57" s="58" t="s">
        <v>33</v>
      </c>
      <c r="C57" s="58"/>
      <c r="D57" s="52" t="s">
        <v>89</v>
      </c>
      <c r="E57" s="30">
        <v>22.5</v>
      </c>
      <c r="F57" s="31">
        <v>2</v>
      </c>
      <c r="G57" s="32">
        <f>IF(F57="","",F57+G56)</f>
        <v>159</v>
      </c>
      <c r="H57" s="33">
        <f t="shared" si="1"/>
        <v>3.7037037037037038E-3</v>
      </c>
      <c r="I57" s="33">
        <f>IF((F57=0),"",I56+K56+H57)</f>
        <v>0.72013888888888877</v>
      </c>
      <c r="J57" s="35"/>
      <c r="K57" s="35"/>
      <c r="L57" s="51"/>
    </row>
    <row r="58" spans="1:12" s="6" customFormat="1" x14ac:dyDescent="0.35">
      <c r="A58" s="3" t="s">
        <v>30</v>
      </c>
      <c r="B58" s="58" t="s">
        <v>57</v>
      </c>
      <c r="C58" s="58"/>
      <c r="D58" s="52" t="s">
        <v>90</v>
      </c>
      <c r="E58" s="30">
        <v>22.5</v>
      </c>
      <c r="F58" s="31">
        <v>1.5</v>
      </c>
      <c r="G58" s="32">
        <f t="shared" si="0"/>
        <v>160.5</v>
      </c>
      <c r="H58" s="33">
        <f t="shared" si="1"/>
        <v>2.7777777777777779E-3</v>
      </c>
      <c r="I58" s="33">
        <f t="shared" si="2"/>
        <v>0.72291666666666654</v>
      </c>
      <c r="J58" s="34"/>
      <c r="K58" s="34"/>
      <c r="L58" s="34"/>
    </row>
    <row r="59" spans="1:12" x14ac:dyDescent="0.35">
      <c r="A59" s="3" t="s">
        <v>30</v>
      </c>
      <c r="B59" s="56" t="s">
        <v>29</v>
      </c>
      <c r="C59" s="57"/>
      <c r="D59" s="23" t="s">
        <v>40</v>
      </c>
      <c r="E59" s="12">
        <v>22.5</v>
      </c>
      <c r="F59" s="14">
        <v>6.5</v>
      </c>
      <c r="G59" s="32">
        <f t="shared" si="0"/>
        <v>167</v>
      </c>
      <c r="H59" s="18">
        <f t="shared" si="1"/>
        <v>1.2037037037037035E-2</v>
      </c>
      <c r="I59" s="18">
        <f>IF((F59=0),"",I57+K57+H59)</f>
        <v>0.73217592592592584</v>
      </c>
      <c r="J59" s="9"/>
      <c r="K59" s="9"/>
      <c r="L59" s="9"/>
    </row>
    <row r="60" spans="1:12" x14ac:dyDescent="0.35">
      <c r="A60" s="3" t="s">
        <v>30</v>
      </c>
      <c r="B60" s="56" t="s">
        <v>29</v>
      </c>
      <c r="C60" s="57"/>
      <c r="D60" s="23" t="s">
        <v>91</v>
      </c>
      <c r="E60" s="12">
        <v>22.5</v>
      </c>
      <c r="F60" s="14">
        <v>4</v>
      </c>
      <c r="G60" s="19">
        <f t="shared" ref="G60:G61" si="17">IF(F60="","",F60+G59)</f>
        <v>171</v>
      </c>
      <c r="H60" s="18">
        <f t="shared" ref="H60:H61" si="18">IF((F60=0),"",F60/E60/24)</f>
        <v>7.4074074074074077E-3</v>
      </c>
      <c r="I60" s="18">
        <f>IF((F60=0),"",I58+K58+H60)</f>
        <v>0.73032407407407396</v>
      </c>
      <c r="J60" s="9"/>
      <c r="K60" s="9"/>
      <c r="L60" s="9"/>
    </row>
    <row r="61" spans="1:12" x14ac:dyDescent="0.35">
      <c r="A61" s="3" t="s">
        <v>30</v>
      </c>
      <c r="B61" s="56" t="s">
        <v>29</v>
      </c>
      <c r="C61" s="57"/>
      <c r="D61" s="23" t="s">
        <v>92</v>
      </c>
      <c r="E61" s="12">
        <v>20</v>
      </c>
      <c r="F61" s="14">
        <v>0.5</v>
      </c>
      <c r="G61" s="19">
        <f t="shared" si="17"/>
        <v>171.5</v>
      </c>
      <c r="H61" s="18">
        <f t="shared" si="18"/>
        <v>1.0416666666666667E-3</v>
      </c>
      <c r="I61" s="18">
        <f>IF((F61=0),"",I59+K59+H61)</f>
        <v>0.73321759259259256</v>
      </c>
      <c r="J61" s="9"/>
      <c r="K61" s="9"/>
      <c r="L61" s="9"/>
    </row>
    <row r="62" spans="1:12" s="49" customFormat="1" ht="12" customHeight="1" x14ac:dyDescent="0.35">
      <c r="A62" s="42" t="s">
        <v>30</v>
      </c>
      <c r="B62" s="64" t="s">
        <v>29</v>
      </c>
      <c r="C62" s="65"/>
      <c r="D62" s="29"/>
      <c r="E62" s="43">
        <v>20</v>
      </c>
      <c r="F62" s="44">
        <v>0.5</v>
      </c>
      <c r="G62" s="45">
        <f>IF(F62="","",F62+G61)</f>
        <v>172</v>
      </c>
      <c r="H62" s="46">
        <f>IF((F62=0),"",F62/E62/24)</f>
        <v>1.0416666666666667E-3</v>
      </c>
      <c r="I62" s="46">
        <f>IF((F62=0),"",I61+K61+H62)</f>
        <v>0.73425925925925928</v>
      </c>
      <c r="J62" s="55"/>
      <c r="K62" s="34">
        <v>1.3888888888888888E-2</v>
      </c>
      <c r="L62" s="48">
        <f>I62-J48</f>
        <v>6.7824074074073981E-2</v>
      </c>
    </row>
    <row r="63" spans="1:12" s="6" customFormat="1" ht="13.15" x14ac:dyDescent="0.35">
      <c r="A63" s="3" t="s">
        <v>30</v>
      </c>
      <c r="B63" s="64" t="s">
        <v>29</v>
      </c>
      <c r="C63" s="65"/>
      <c r="D63" s="29" t="s">
        <v>93</v>
      </c>
      <c r="E63" s="30"/>
      <c r="F63" s="31"/>
      <c r="G63" s="32"/>
      <c r="H63" s="33"/>
      <c r="I63" s="33"/>
      <c r="J63" s="24">
        <f>I62+K62</f>
        <v>0.74814814814814812</v>
      </c>
      <c r="K63" s="34"/>
      <c r="L63" s="34"/>
    </row>
    <row r="64" spans="1:12" x14ac:dyDescent="0.35">
      <c r="A64" s="3" t="s">
        <v>30</v>
      </c>
      <c r="B64" s="56" t="s">
        <v>29</v>
      </c>
      <c r="C64" s="57"/>
      <c r="D64" s="23" t="s">
        <v>94</v>
      </c>
      <c r="E64" s="12">
        <v>20</v>
      </c>
      <c r="F64" s="14">
        <v>0.5</v>
      </c>
      <c r="G64" s="19">
        <f>IF(F64="","",F64+G62)</f>
        <v>172.5</v>
      </c>
      <c r="H64" s="18">
        <f t="shared" ref="H64:H69" si="19">IF((F64=0),"",F64/E64/24)</f>
        <v>1.0416666666666667E-3</v>
      </c>
      <c r="I64" s="18">
        <f>IF((F64=0),"",I62+K62+H64)</f>
        <v>0.74918981481481484</v>
      </c>
      <c r="J64" s="9"/>
      <c r="K64" s="9"/>
      <c r="L64" s="9"/>
    </row>
    <row r="65" spans="1:12" s="6" customFormat="1" ht="38.25" x14ac:dyDescent="0.35">
      <c r="A65" s="52" t="s">
        <v>30</v>
      </c>
      <c r="B65" s="58" t="s">
        <v>29</v>
      </c>
      <c r="C65" s="59"/>
      <c r="D65" s="29" t="s">
        <v>47</v>
      </c>
      <c r="E65" s="30">
        <v>20</v>
      </c>
      <c r="F65" s="31">
        <v>0.5</v>
      </c>
      <c r="G65" s="32">
        <f t="shared" ref="G65:G70" si="20">IF(F65="","",F65+G64)</f>
        <v>173</v>
      </c>
      <c r="H65" s="33">
        <f t="shared" si="19"/>
        <v>1.0416666666666667E-3</v>
      </c>
      <c r="I65" s="33">
        <f t="shared" ref="I65:I70" si="21">IF((F65=0),"",I64+K64+H65)</f>
        <v>0.75023148148148155</v>
      </c>
      <c r="J65" s="34"/>
      <c r="K65" s="34"/>
      <c r="L65" s="34"/>
    </row>
    <row r="66" spans="1:12" x14ac:dyDescent="0.35">
      <c r="A66" s="23" t="s">
        <v>21</v>
      </c>
      <c r="B66" s="56" t="s">
        <v>31</v>
      </c>
      <c r="C66" s="57"/>
      <c r="D66" s="23" t="s">
        <v>38</v>
      </c>
      <c r="E66" s="12">
        <v>22.5</v>
      </c>
      <c r="F66" s="14">
        <v>14</v>
      </c>
      <c r="G66" s="32">
        <f t="shared" si="20"/>
        <v>187</v>
      </c>
      <c r="H66" s="18">
        <f t="shared" si="19"/>
        <v>2.5925925925925925E-2</v>
      </c>
      <c r="I66" s="33">
        <f t="shared" si="21"/>
        <v>0.77615740740740746</v>
      </c>
      <c r="J66" s="9"/>
      <c r="K66" s="9"/>
      <c r="L66" s="9"/>
    </row>
    <row r="67" spans="1:12" x14ac:dyDescent="0.35">
      <c r="A67" s="23" t="s">
        <v>21</v>
      </c>
      <c r="B67" s="56" t="s">
        <v>31</v>
      </c>
      <c r="C67" s="57"/>
      <c r="D67" s="23" t="s">
        <v>37</v>
      </c>
      <c r="E67" s="12">
        <v>22.5</v>
      </c>
      <c r="F67" s="14">
        <v>1.5</v>
      </c>
      <c r="G67" s="19">
        <f t="shared" si="20"/>
        <v>188.5</v>
      </c>
      <c r="H67" s="18">
        <f t="shared" si="19"/>
        <v>2.7777777777777779E-3</v>
      </c>
      <c r="I67" s="18">
        <f t="shared" si="21"/>
        <v>0.77893518518518523</v>
      </c>
      <c r="J67" s="9"/>
      <c r="K67" s="9"/>
      <c r="L67" s="9"/>
    </row>
    <row r="68" spans="1:12" x14ac:dyDescent="0.35">
      <c r="A68" s="23" t="s">
        <v>21</v>
      </c>
      <c r="B68" s="56" t="s">
        <v>32</v>
      </c>
      <c r="C68" s="57"/>
      <c r="D68" s="23" t="s">
        <v>48</v>
      </c>
      <c r="E68" s="12">
        <v>20</v>
      </c>
      <c r="F68" s="14">
        <v>9</v>
      </c>
      <c r="G68" s="19">
        <f t="shared" si="20"/>
        <v>197.5</v>
      </c>
      <c r="H68" s="18">
        <f t="shared" si="19"/>
        <v>1.8749999999999999E-2</v>
      </c>
      <c r="I68" s="18">
        <f t="shared" si="21"/>
        <v>0.79768518518518527</v>
      </c>
      <c r="J68" s="9"/>
      <c r="K68" s="9"/>
      <c r="L68" s="9"/>
    </row>
    <row r="69" spans="1:12" x14ac:dyDescent="0.35">
      <c r="A69" s="23" t="s">
        <v>21</v>
      </c>
      <c r="B69" s="56" t="s">
        <v>32</v>
      </c>
      <c r="C69" s="57"/>
      <c r="D69" s="23" t="s">
        <v>49</v>
      </c>
      <c r="E69" s="12">
        <v>22.5</v>
      </c>
      <c r="F69" s="14">
        <v>1</v>
      </c>
      <c r="G69" s="19">
        <f t="shared" si="20"/>
        <v>198.5</v>
      </c>
      <c r="H69" s="18">
        <f t="shared" si="19"/>
        <v>1.8518518518518519E-3</v>
      </c>
      <c r="I69" s="18">
        <f t="shared" si="21"/>
        <v>0.79953703703703716</v>
      </c>
      <c r="J69" s="9"/>
      <c r="K69" s="9"/>
      <c r="L69" s="9"/>
    </row>
    <row r="70" spans="1:12" x14ac:dyDescent="0.35">
      <c r="A70" s="23" t="s">
        <v>21</v>
      </c>
      <c r="B70" s="56" t="s">
        <v>56</v>
      </c>
      <c r="C70" s="57"/>
      <c r="D70" s="23" t="s">
        <v>50</v>
      </c>
      <c r="E70" s="12">
        <v>20</v>
      </c>
      <c r="F70" s="14">
        <v>4.5</v>
      </c>
      <c r="G70" s="19">
        <f t="shared" si="20"/>
        <v>203</v>
      </c>
      <c r="H70" s="18">
        <f>IF((F70=0),"",F70/E70/24)</f>
        <v>9.3749999999999997E-3</v>
      </c>
      <c r="I70" s="18">
        <f t="shared" si="21"/>
        <v>0.80891203703703718</v>
      </c>
      <c r="J70" s="9"/>
      <c r="K70" s="9"/>
      <c r="L70" s="9"/>
    </row>
    <row r="71" spans="1:12" x14ac:dyDescent="0.35">
      <c r="A71" s="23" t="s">
        <v>21</v>
      </c>
      <c r="B71" s="56" t="s">
        <v>22</v>
      </c>
      <c r="C71" s="57"/>
      <c r="D71" s="23" t="s">
        <v>48</v>
      </c>
      <c r="E71" s="12">
        <v>22.5</v>
      </c>
      <c r="F71" s="14">
        <v>14</v>
      </c>
      <c r="G71" s="19">
        <f t="shared" ref="G71:G73" si="22">IF(F71="","",F71+G70)</f>
        <v>217</v>
      </c>
      <c r="H71" s="18">
        <f t="shared" ref="H71:H88" si="23">IF((F71=0),"",F71/E71/24)</f>
        <v>2.5925925925925925E-2</v>
      </c>
      <c r="I71" s="18">
        <f t="shared" ref="I71:I73" si="24">IF((F71=0),"",I70+K70+H71)</f>
        <v>0.83483796296296309</v>
      </c>
      <c r="J71" s="9"/>
      <c r="K71" s="9"/>
      <c r="L71" s="9"/>
    </row>
    <row r="72" spans="1:12" x14ac:dyDescent="0.35">
      <c r="A72" s="23" t="s">
        <v>21</v>
      </c>
      <c r="B72" s="56" t="s">
        <v>22</v>
      </c>
      <c r="C72" s="57"/>
      <c r="D72" s="23" t="s">
        <v>51</v>
      </c>
      <c r="E72" s="12">
        <v>22.5</v>
      </c>
      <c r="F72" s="14">
        <v>2</v>
      </c>
      <c r="G72" s="19">
        <f t="shared" si="22"/>
        <v>219</v>
      </c>
      <c r="H72" s="18">
        <f t="shared" si="23"/>
        <v>3.7037037037037038E-3</v>
      </c>
      <c r="I72" s="18">
        <f t="shared" si="24"/>
        <v>0.83854166666666674</v>
      </c>
      <c r="J72" s="9"/>
      <c r="K72" s="9"/>
      <c r="L72" s="9"/>
    </row>
    <row r="73" spans="1:12" x14ac:dyDescent="0.35">
      <c r="A73" s="23" t="s">
        <v>21</v>
      </c>
      <c r="B73" s="56" t="s">
        <v>22</v>
      </c>
      <c r="C73" s="57"/>
      <c r="D73" s="23" t="s">
        <v>52</v>
      </c>
      <c r="E73" s="12">
        <v>22.5</v>
      </c>
      <c r="F73" s="14">
        <v>1</v>
      </c>
      <c r="G73" s="19">
        <f t="shared" si="22"/>
        <v>220</v>
      </c>
      <c r="H73" s="18">
        <f t="shared" si="23"/>
        <v>1.8518518518518519E-3</v>
      </c>
      <c r="I73" s="18">
        <f t="shared" si="24"/>
        <v>0.84039351851851862</v>
      </c>
      <c r="J73" s="9"/>
      <c r="K73" s="9"/>
      <c r="L73" s="9"/>
    </row>
    <row r="74" spans="1:12" x14ac:dyDescent="0.35">
      <c r="A74" s="23" t="s">
        <v>21</v>
      </c>
      <c r="B74" s="56" t="s">
        <v>22</v>
      </c>
      <c r="C74" s="57"/>
      <c r="D74" s="23" t="s">
        <v>53</v>
      </c>
      <c r="E74" s="12">
        <v>22.5</v>
      </c>
      <c r="F74" s="14">
        <v>2</v>
      </c>
      <c r="G74" s="19">
        <f t="shared" ref="G74:G75" si="25">IF(F74="","",F74+G72)</f>
        <v>221</v>
      </c>
      <c r="H74" s="18">
        <f t="shared" si="23"/>
        <v>3.7037037037037038E-3</v>
      </c>
      <c r="I74" s="18">
        <f t="shared" ref="I74:I75" si="26">IF((F74=0),"",I72+K72+H74)</f>
        <v>0.84224537037037039</v>
      </c>
      <c r="J74" s="9"/>
      <c r="K74" s="9"/>
      <c r="L74" s="9"/>
    </row>
    <row r="75" spans="1:12" x14ac:dyDescent="0.35">
      <c r="A75" s="23" t="s">
        <v>21</v>
      </c>
      <c r="B75" s="56" t="s">
        <v>22</v>
      </c>
      <c r="C75" s="57"/>
      <c r="D75" s="23" t="s">
        <v>54</v>
      </c>
      <c r="E75" s="12">
        <v>22.5</v>
      </c>
      <c r="F75" s="14">
        <v>1.5</v>
      </c>
      <c r="G75" s="19">
        <f t="shared" si="25"/>
        <v>221.5</v>
      </c>
      <c r="H75" s="18">
        <f t="shared" si="23"/>
        <v>2.7777777777777779E-3</v>
      </c>
      <c r="I75" s="18">
        <f t="shared" si="26"/>
        <v>0.84317129629629639</v>
      </c>
      <c r="J75" s="9"/>
      <c r="K75" s="9"/>
      <c r="L75" s="9"/>
    </row>
    <row r="76" spans="1:12" s="49" customFormat="1" ht="12" customHeight="1" x14ac:dyDescent="0.35">
      <c r="A76" s="42" t="s">
        <v>21</v>
      </c>
      <c r="B76" s="64" t="s">
        <v>22</v>
      </c>
      <c r="C76" s="65"/>
      <c r="D76" s="29"/>
      <c r="E76" s="43">
        <v>22.5</v>
      </c>
      <c r="F76" s="44">
        <v>1</v>
      </c>
      <c r="G76" s="45">
        <f>IF(F76="","",F76+G75)</f>
        <v>222.5</v>
      </c>
      <c r="H76" s="46">
        <f>IF((F76=0),"",F76/E76/24)</f>
        <v>1.8518518518518519E-3</v>
      </c>
      <c r="I76" s="46">
        <f>IF((F76=0),"",I75+K75+H76)</f>
        <v>0.84502314814814827</v>
      </c>
      <c r="J76" s="55"/>
      <c r="K76" s="9">
        <v>6.6666666666666666E-2</v>
      </c>
      <c r="L76" s="48">
        <f>I76-J63</f>
        <v>9.6875000000000155E-2</v>
      </c>
    </row>
    <row r="77" spans="1:12" s="6" customFormat="1" ht="13.15" x14ac:dyDescent="0.35">
      <c r="A77" s="42" t="s">
        <v>21</v>
      </c>
      <c r="B77" s="64" t="s">
        <v>22</v>
      </c>
      <c r="C77" s="65"/>
      <c r="D77" s="29" t="s">
        <v>95</v>
      </c>
      <c r="E77" s="30"/>
      <c r="F77" s="31"/>
      <c r="G77" s="32"/>
      <c r="H77" s="33"/>
      <c r="I77" s="33"/>
      <c r="J77" s="24">
        <f>I76+K76</f>
        <v>0.91168981481481493</v>
      </c>
      <c r="K77" s="34"/>
      <c r="L77" s="34"/>
    </row>
    <row r="78" spans="1:12" x14ac:dyDescent="0.35">
      <c r="A78" s="23" t="s">
        <v>21</v>
      </c>
      <c r="B78" s="56" t="s">
        <v>22</v>
      </c>
      <c r="C78" s="57"/>
      <c r="D78" s="23" t="s">
        <v>96</v>
      </c>
      <c r="E78" s="12">
        <v>22.5</v>
      </c>
      <c r="F78" s="14">
        <v>0.5</v>
      </c>
      <c r="G78" s="19">
        <f>IF(F78="","",F78+G76)</f>
        <v>223</v>
      </c>
      <c r="H78" s="18">
        <f t="shared" si="23"/>
        <v>9.2592592592592596E-4</v>
      </c>
      <c r="I78" s="18">
        <f>IF((F78=0),"",I76+K76+H78)</f>
        <v>0.91261574074074081</v>
      </c>
      <c r="J78" s="9"/>
      <c r="K78" s="9"/>
      <c r="L78" s="9"/>
    </row>
    <row r="79" spans="1:12" x14ac:dyDescent="0.35">
      <c r="A79" s="23" t="s">
        <v>21</v>
      </c>
      <c r="B79" s="56" t="s">
        <v>22</v>
      </c>
      <c r="C79" s="57"/>
      <c r="D79" s="23" t="s">
        <v>97</v>
      </c>
      <c r="E79" s="12">
        <v>22.5</v>
      </c>
      <c r="F79" s="14">
        <v>1</v>
      </c>
      <c r="G79" s="32">
        <f t="shared" ref="G79:G82" si="27">IF(F79="","",F79+G78)</f>
        <v>224</v>
      </c>
      <c r="H79" s="18">
        <f t="shared" si="23"/>
        <v>1.8518518518518519E-3</v>
      </c>
      <c r="I79" s="18">
        <f t="shared" ref="I79:I82" si="28">IF((F79=0),"",I78+K78+H79)</f>
        <v>0.91446759259259269</v>
      </c>
      <c r="J79" s="9"/>
      <c r="K79" s="9"/>
      <c r="L79" s="9"/>
    </row>
    <row r="80" spans="1:12" x14ac:dyDescent="0.35">
      <c r="A80" s="23" t="s">
        <v>21</v>
      </c>
      <c r="B80" s="56" t="s">
        <v>22</v>
      </c>
      <c r="C80" s="57"/>
      <c r="D80" s="23" t="s">
        <v>98</v>
      </c>
      <c r="E80" s="12">
        <v>20</v>
      </c>
      <c r="F80" s="14">
        <v>0.5</v>
      </c>
      <c r="G80" s="32">
        <f t="shared" si="27"/>
        <v>224.5</v>
      </c>
      <c r="H80" s="18">
        <f t="shared" si="23"/>
        <v>1.0416666666666667E-3</v>
      </c>
      <c r="I80" s="18">
        <f t="shared" si="28"/>
        <v>0.91550925925925941</v>
      </c>
      <c r="J80" s="9"/>
      <c r="K80" s="9"/>
      <c r="L80" s="9"/>
    </row>
    <row r="81" spans="1:12" x14ac:dyDescent="0.35">
      <c r="A81" s="23" t="s">
        <v>21</v>
      </c>
      <c r="B81" s="56" t="s">
        <v>22</v>
      </c>
      <c r="C81" s="57"/>
      <c r="D81" s="23" t="s">
        <v>99</v>
      </c>
      <c r="E81" s="12">
        <v>22.5</v>
      </c>
      <c r="F81" s="14">
        <v>1</v>
      </c>
      <c r="G81" s="32">
        <f t="shared" si="27"/>
        <v>225.5</v>
      </c>
      <c r="H81" s="18">
        <f t="shared" si="23"/>
        <v>1.8518518518518519E-3</v>
      </c>
      <c r="I81" s="18">
        <f t="shared" si="28"/>
        <v>0.91736111111111129</v>
      </c>
      <c r="J81" s="9"/>
      <c r="K81" s="9"/>
      <c r="L81" s="9"/>
    </row>
    <row r="82" spans="1:12" x14ac:dyDescent="0.35">
      <c r="A82" s="23" t="s">
        <v>21</v>
      </c>
      <c r="B82" s="23" t="s">
        <v>101</v>
      </c>
      <c r="C82" s="3"/>
      <c r="D82" s="23" t="s">
        <v>100</v>
      </c>
      <c r="E82" s="12">
        <v>22.5</v>
      </c>
      <c r="F82" s="14">
        <v>2.5</v>
      </c>
      <c r="G82" s="32">
        <f t="shared" si="27"/>
        <v>228</v>
      </c>
      <c r="H82" s="18">
        <f t="shared" si="23"/>
        <v>4.6296296296296294E-3</v>
      </c>
      <c r="I82" s="18">
        <f t="shared" si="28"/>
        <v>0.92199074074074094</v>
      </c>
      <c r="J82" s="9"/>
      <c r="K82" s="9"/>
      <c r="L82" s="9"/>
    </row>
    <row r="83" spans="1:12" x14ac:dyDescent="0.35">
      <c r="A83" s="23" t="s">
        <v>21</v>
      </c>
      <c r="B83" s="56" t="s">
        <v>101</v>
      </c>
      <c r="C83" s="57"/>
      <c r="D83" s="23" t="s">
        <v>102</v>
      </c>
      <c r="E83" s="12">
        <v>22.5</v>
      </c>
      <c r="F83" s="36">
        <v>1</v>
      </c>
      <c r="G83" s="19">
        <f>IF(F83="","",F83+G82)</f>
        <v>229</v>
      </c>
      <c r="H83" s="18">
        <f t="shared" si="23"/>
        <v>1.8518518518518519E-3</v>
      </c>
      <c r="I83" s="18">
        <f>IF((F83=0),"",I82+K82+H83)</f>
        <v>0.92384259259259283</v>
      </c>
      <c r="J83" s="9"/>
      <c r="K83" s="9"/>
      <c r="L83" s="9"/>
    </row>
    <row r="84" spans="1:12" x14ac:dyDescent="0.35">
      <c r="A84" s="23" t="s">
        <v>21</v>
      </c>
      <c r="B84" s="56" t="s">
        <v>101</v>
      </c>
      <c r="C84" s="57"/>
      <c r="D84" s="23" t="s">
        <v>103</v>
      </c>
      <c r="E84" s="12">
        <v>22.5</v>
      </c>
      <c r="F84" s="14">
        <v>1.5</v>
      </c>
      <c r="G84" s="19">
        <f t="shared" ref="G84:G88" si="29">IF(F84="","",F84+G83)</f>
        <v>230.5</v>
      </c>
      <c r="H84" s="18">
        <f t="shared" si="23"/>
        <v>2.7777777777777779E-3</v>
      </c>
      <c r="I84" s="18">
        <f t="shared" ref="I84" si="30">IF((F84=0),"",I83+K83+H84)</f>
        <v>0.92662037037037059</v>
      </c>
      <c r="J84" s="9"/>
      <c r="K84" s="9"/>
      <c r="L84" s="9"/>
    </row>
    <row r="85" spans="1:12" s="6" customFormat="1" x14ac:dyDescent="0.35">
      <c r="A85" s="52" t="s">
        <v>21</v>
      </c>
      <c r="B85" s="58" t="s">
        <v>101</v>
      </c>
      <c r="C85" s="58"/>
      <c r="D85" s="29" t="s">
        <v>105</v>
      </c>
      <c r="E85" s="30">
        <v>22.5</v>
      </c>
      <c r="F85" s="31">
        <v>4.5</v>
      </c>
      <c r="G85" s="19">
        <f t="shared" si="29"/>
        <v>235</v>
      </c>
      <c r="H85" s="33">
        <f t="shared" si="23"/>
        <v>8.3333333333333332E-3</v>
      </c>
      <c r="I85" s="33">
        <f>IF((F85=0),"",I83+K83+H85)</f>
        <v>0.93217592592592613</v>
      </c>
      <c r="J85" s="34"/>
      <c r="K85" s="34"/>
      <c r="L85" s="34"/>
    </row>
    <row r="86" spans="1:12" s="6" customFormat="1" x14ac:dyDescent="0.35">
      <c r="A86" s="52" t="s">
        <v>21</v>
      </c>
      <c r="B86" s="58" t="s">
        <v>101</v>
      </c>
      <c r="C86" s="58"/>
      <c r="D86" s="29" t="s">
        <v>106</v>
      </c>
      <c r="E86" s="30">
        <v>22.5</v>
      </c>
      <c r="F86" s="31">
        <v>6.5</v>
      </c>
      <c r="G86" s="19">
        <f t="shared" si="29"/>
        <v>241.5</v>
      </c>
      <c r="H86" s="33">
        <f t="shared" si="23"/>
        <v>1.2037037037037035E-2</v>
      </c>
      <c r="I86" s="33">
        <f>IF((F86=0),"",I84+K84+H86)</f>
        <v>0.93865740740740766</v>
      </c>
      <c r="J86" s="34"/>
      <c r="K86" s="34"/>
      <c r="L86" s="34"/>
    </row>
    <row r="87" spans="1:12" s="6" customFormat="1" x14ac:dyDescent="0.35">
      <c r="A87" s="52" t="s">
        <v>21</v>
      </c>
      <c r="B87" s="58" t="s">
        <v>101</v>
      </c>
      <c r="C87" s="58"/>
      <c r="D87" s="29" t="s">
        <v>107</v>
      </c>
      <c r="E87" s="30">
        <v>22.5</v>
      </c>
      <c r="F87" s="31">
        <v>1</v>
      </c>
      <c r="G87" s="19">
        <f t="shared" si="29"/>
        <v>242.5</v>
      </c>
      <c r="H87" s="33">
        <f t="shared" si="23"/>
        <v>1.8518518518518519E-3</v>
      </c>
      <c r="I87" s="33">
        <f>IF((F87=0),"",I85+K85+H87)</f>
        <v>0.93402777777777801</v>
      </c>
      <c r="J87" s="34"/>
      <c r="K87" s="34"/>
      <c r="L87" s="34"/>
    </row>
    <row r="88" spans="1:12" s="6" customFormat="1" x14ac:dyDescent="0.35">
      <c r="A88" s="52" t="s">
        <v>21</v>
      </c>
      <c r="B88" s="58" t="s">
        <v>109</v>
      </c>
      <c r="C88" s="58"/>
      <c r="D88" s="29" t="s">
        <v>108</v>
      </c>
      <c r="E88" s="30">
        <v>22.5</v>
      </c>
      <c r="F88" s="31">
        <v>6</v>
      </c>
      <c r="G88" s="19">
        <f t="shared" si="29"/>
        <v>248.5</v>
      </c>
      <c r="H88" s="33">
        <f t="shared" si="23"/>
        <v>1.1111111111111112E-2</v>
      </c>
      <c r="I88" s="33">
        <f>IF((F88=0),"",I86+K86+H88)</f>
        <v>0.94976851851851873</v>
      </c>
      <c r="J88" s="34"/>
      <c r="K88" s="34"/>
      <c r="L88" s="34"/>
    </row>
    <row r="89" spans="1:12" s="6" customFormat="1" x14ac:dyDescent="0.35">
      <c r="A89" s="52" t="s">
        <v>21</v>
      </c>
      <c r="B89" s="58" t="s">
        <v>109</v>
      </c>
      <c r="C89" s="58"/>
      <c r="D89" s="29" t="s">
        <v>110</v>
      </c>
      <c r="E89" s="30">
        <v>22.5</v>
      </c>
      <c r="F89" s="31">
        <v>3.5</v>
      </c>
      <c r="G89" s="19">
        <f t="shared" ref="G89" si="31">IF(F89="","",F89+G88)</f>
        <v>252</v>
      </c>
      <c r="H89" s="33">
        <f t="shared" ref="H89:H92" si="32">IF((F89=0),"",F89/E89/24)</f>
        <v>6.4814814814814813E-3</v>
      </c>
      <c r="I89" s="33">
        <f>IF((F89=0),"",I88+K87+H89)</f>
        <v>0.95625000000000027</v>
      </c>
      <c r="J89" s="34"/>
      <c r="K89" s="34"/>
      <c r="L89" s="34"/>
    </row>
    <row r="90" spans="1:12" s="49" customFormat="1" ht="12" customHeight="1" x14ac:dyDescent="0.35">
      <c r="A90" s="42" t="s">
        <v>21</v>
      </c>
      <c r="B90" s="64" t="s">
        <v>111</v>
      </c>
      <c r="C90" s="65"/>
      <c r="D90" s="29"/>
      <c r="E90" s="43">
        <v>22.5</v>
      </c>
      <c r="F90" s="44">
        <v>5</v>
      </c>
      <c r="G90" s="45">
        <f>IF(F90="","",F90+G89)</f>
        <v>257</v>
      </c>
      <c r="H90" s="46">
        <f>IF((F90=0),"",F90/E90/24)</f>
        <v>9.2592592592592587E-3</v>
      </c>
      <c r="I90" s="46">
        <f>IF((F90=0),"",I89+K89+H90)</f>
        <v>0.96550925925925957</v>
      </c>
      <c r="J90" s="55"/>
      <c r="K90" s="9">
        <v>20.013888888888889</v>
      </c>
      <c r="L90" s="48">
        <f>I90-J77</f>
        <v>5.3819444444444642E-2</v>
      </c>
    </row>
    <row r="91" spans="1:12" s="6" customFormat="1" ht="13.15" x14ac:dyDescent="0.35">
      <c r="A91" s="42" t="s">
        <v>21</v>
      </c>
      <c r="B91" s="64" t="s">
        <v>111</v>
      </c>
      <c r="C91" s="65"/>
      <c r="D91" s="29" t="s">
        <v>112</v>
      </c>
      <c r="E91" s="30"/>
      <c r="F91" s="31"/>
      <c r="G91" s="32"/>
      <c r="H91" s="33"/>
      <c r="I91" s="33"/>
      <c r="J91" s="24">
        <f>I90+K90</f>
        <v>20.97939814814815</v>
      </c>
      <c r="K91" s="34"/>
      <c r="L91" s="34"/>
    </row>
    <row r="92" spans="1:12" s="6" customFormat="1" x14ac:dyDescent="0.35">
      <c r="A92" s="52" t="s">
        <v>21</v>
      </c>
      <c r="B92" s="58" t="s">
        <v>132</v>
      </c>
      <c r="C92" s="58"/>
      <c r="D92" s="29" t="s">
        <v>113</v>
      </c>
      <c r="E92" s="30">
        <v>22.5</v>
      </c>
      <c r="F92" s="31">
        <v>8</v>
      </c>
      <c r="G92" s="19">
        <f>IF(F92="","",F92+G90)</f>
        <v>265</v>
      </c>
      <c r="H92" s="33">
        <f t="shared" si="32"/>
        <v>1.4814814814814815E-2</v>
      </c>
      <c r="I92" s="33">
        <f>IF((F92=0),"",I90+K90+H92)</f>
        <v>20.994212962962965</v>
      </c>
      <c r="J92" s="34"/>
      <c r="K92" s="34"/>
      <c r="L92" s="34"/>
    </row>
    <row r="93" spans="1:12" s="6" customFormat="1" x14ac:dyDescent="0.35">
      <c r="A93" s="52" t="s">
        <v>21</v>
      </c>
      <c r="B93" s="58" t="s">
        <v>115</v>
      </c>
      <c r="C93" s="58"/>
      <c r="D93" s="29" t="s">
        <v>114</v>
      </c>
      <c r="E93" s="30">
        <v>22.5</v>
      </c>
      <c r="F93" s="31">
        <v>17.5</v>
      </c>
      <c r="G93" s="19">
        <f>IF(F93="","",F93+G92)</f>
        <v>282.5</v>
      </c>
      <c r="H93" s="33">
        <f t="shared" ref="H93:H98" si="33">IF((F93=0),"",F93/E93/24)</f>
        <v>3.2407407407407406E-2</v>
      </c>
      <c r="I93" s="33">
        <f>IF((F93=0),"",I92+K91+H93)</f>
        <v>21.026620370370374</v>
      </c>
      <c r="J93" s="34"/>
      <c r="K93" s="34"/>
      <c r="L93" s="34"/>
    </row>
    <row r="94" spans="1:12" s="6" customFormat="1" x14ac:dyDescent="0.35">
      <c r="A94" s="52" t="s">
        <v>21</v>
      </c>
      <c r="B94" s="58" t="s">
        <v>115</v>
      </c>
      <c r="C94" s="58"/>
      <c r="D94" s="29" t="s">
        <v>116</v>
      </c>
      <c r="E94" s="30">
        <v>22.5</v>
      </c>
      <c r="F94" s="31">
        <v>1</v>
      </c>
      <c r="G94" s="19">
        <f>IF(F94="","",F94+G93)</f>
        <v>283.5</v>
      </c>
      <c r="H94" s="33">
        <f t="shared" si="33"/>
        <v>1.8518518518518519E-3</v>
      </c>
      <c r="I94" s="33">
        <f>IF((F94=0),"",I93+K92+H94)</f>
        <v>21.028472222222227</v>
      </c>
      <c r="J94" s="34"/>
      <c r="K94" s="34"/>
      <c r="L94" s="34"/>
    </row>
    <row r="95" spans="1:12" s="6" customFormat="1" x14ac:dyDescent="0.35">
      <c r="A95" s="52" t="s">
        <v>21</v>
      </c>
      <c r="B95" s="58" t="s">
        <v>117</v>
      </c>
      <c r="C95" s="58"/>
      <c r="D95" s="29" t="s">
        <v>118</v>
      </c>
      <c r="E95" s="30">
        <v>22.5</v>
      </c>
      <c r="F95" s="31">
        <v>6.5</v>
      </c>
      <c r="G95" s="19">
        <f>IF(F95="","",F95+G94)</f>
        <v>290</v>
      </c>
      <c r="H95" s="33">
        <f t="shared" si="33"/>
        <v>1.2037037037037035E-2</v>
      </c>
      <c r="I95" s="33">
        <f>IF((F95=0),"",I93+K93+H95)</f>
        <v>21.03865740740741</v>
      </c>
      <c r="J95" s="34"/>
      <c r="K95" s="34"/>
      <c r="L95" s="34"/>
    </row>
    <row r="96" spans="1:12" s="6" customFormat="1" x14ac:dyDescent="0.35">
      <c r="A96" s="52" t="s">
        <v>122</v>
      </c>
      <c r="B96" s="52" t="s">
        <v>123</v>
      </c>
      <c r="C96" s="52"/>
      <c r="D96" s="29" t="s">
        <v>119</v>
      </c>
      <c r="E96" s="30">
        <v>22.5</v>
      </c>
      <c r="F96" s="31">
        <v>6</v>
      </c>
      <c r="G96" s="19">
        <f>IF(F96="","",F96+G95)</f>
        <v>296</v>
      </c>
      <c r="H96" s="33">
        <f t="shared" si="33"/>
        <v>1.1111111111111112E-2</v>
      </c>
      <c r="I96" s="33">
        <f>IF((F96=0),"",I94+K94+H96)</f>
        <v>21.03958333333334</v>
      </c>
      <c r="J96" s="34"/>
      <c r="K96" s="34"/>
      <c r="L96" s="34"/>
    </row>
    <row r="97" spans="1:12" s="6" customFormat="1" x14ac:dyDescent="0.35">
      <c r="A97" s="52" t="s">
        <v>122</v>
      </c>
      <c r="B97" s="52" t="s">
        <v>124</v>
      </c>
      <c r="C97" s="52"/>
      <c r="D97" s="29" t="s">
        <v>120</v>
      </c>
      <c r="E97" s="30">
        <v>22.5</v>
      </c>
      <c r="F97" s="31">
        <v>2</v>
      </c>
      <c r="G97" s="19">
        <f>IF(F97="","",F97+G96)</f>
        <v>298</v>
      </c>
      <c r="H97" s="33">
        <f t="shared" si="33"/>
        <v>3.7037037037037038E-3</v>
      </c>
      <c r="I97" s="33">
        <f>IF((F97=0),"",I95+K95+H97)</f>
        <v>21.042361111111113</v>
      </c>
      <c r="J97" s="34"/>
      <c r="K97" s="34"/>
      <c r="L97" s="34"/>
    </row>
    <row r="98" spans="1:12" s="6" customFormat="1" x14ac:dyDescent="0.35">
      <c r="A98" s="52" t="s">
        <v>122</v>
      </c>
      <c r="B98" s="52" t="s">
        <v>125</v>
      </c>
      <c r="C98" s="52"/>
      <c r="D98" s="29" t="s">
        <v>121</v>
      </c>
      <c r="E98" s="30">
        <v>22.5</v>
      </c>
      <c r="F98" s="31">
        <v>8</v>
      </c>
      <c r="G98" s="19">
        <f>IF(F98="","",F98+G97)</f>
        <v>306</v>
      </c>
      <c r="H98" s="33">
        <f t="shared" si="33"/>
        <v>1.4814814814814815E-2</v>
      </c>
      <c r="I98" s="33">
        <f>IF((F98=0),"",I96+K96+H98)</f>
        <v>21.054398148148156</v>
      </c>
      <c r="J98" s="34"/>
      <c r="K98" s="34"/>
      <c r="L98" s="34"/>
    </row>
    <row r="99" spans="1:12" s="49" customFormat="1" ht="12" customHeight="1" x14ac:dyDescent="0.35">
      <c r="A99" s="42" t="s">
        <v>122</v>
      </c>
      <c r="B99" s="64" t="s">
        <v>125</v>
      </c>
      <c r="C99" s="65"/>
      <c r="D99" s="29"/>
      <c r="E99" s="43">
        <v>22.5</v>
      </c>
      <c r="F99" s="44">
        <v>5.5</v>
      </c>
      <c r="G99" s="45">
        <f>IF(F99="","",F99+G98)</f>
        <v>311.5</v>
      </c>
      <c r="H99" s="46">
        <f>IF((F99=0),"",F99/E99/24)</f>
        <v>1.0185185185185184E-2</v>
      </c>
      <c r="I99" s="46">
        <f>IF((F99=0),"",I98+K98+H99)</f>
        <v>21.064583333333342</v>
      </c>
      <c r="J99" s="55"/>
      <c r="K99" s="9">
        <v>20.027777777777779</v>
      </c>
      <c r="L99" s="48">
        <f>I99-J91</f>
        <v>8.518518518519258E-2</v>
      </c>
    </row>
    <row r="100" spans="1:12" s="6" customFormat="1" ht="13.15" x14ac:dyDescent="0.35">
      <c r="A100" s="42" t="s">
        <v>122</v>
      </c>
      <c r="B100" s="64" t="s">
        <v>125</v>
      </c>
      <c r="C100" s="65"/>
      <c r="D100" s="29" t="s">
        <v>126</v>
      </c>
      <c r="E100" s="30"/>
      <c r="F100" s="31"/>
      <c r="G100" s="32"/>
      <c r="H100" s="33"/>
      <c r="I100" s="33"/>
      <c r="J100" s="24">
        <f>I99+K99</f>
        <v>41.092361111111117</v>
      </c>
      <c r="K100" s="34"/>
      <c r="L100" s="34"/>
    </row>
    <row r="101" spans="1:12" s="6" customFormat="1" x14ac:dyDescent="0.35">
      <c r="A101" s="52" t="s">
        <v>122</v>
      </c>
      <c r="B101" s="52" t="s">
        <v>124</v>
      </c>
      <c r="C101" s="52"/>
      <c r="D101" s="29" t="s">
        <v>127</v>
      </c>
      <c r="E101" s="30">
        <v>22.5</v>
      </c>
      <c r="F101" s="31">
        <v>5</v>
      </c>
      <c r="G101" s="19">
        <f>IF(F101="","",F101+G99)</f>
        <v>316.5</v>
      </c>
      <c r="H101" s="33">
        <f t="shared" ref="H101:H109" si="34">IF((F101=0),"",F101/E101/24)</f>
        <v>9.2592592592592587E-3</v>
      </c>
      <c r="I101" s="33">
        <f>IF((F101=0),"",I99+K99+H101)</f>
        <v>41.101620370370377</v>
      </c>
      <c r="J101" s="34"/>
      <c r="K101" s="34"/>
      <c r="L101" s="34"/>
    </row>
    <row r="102" spans="1:12" s="6" customFormat="1" x14ac:dyDescent="0.35">
      <c r="A102" s="52" t="s">
        <v>122</v>
      </c>
      <c r="B102" s="52" t="s">
        <v>124</v>
      </c>
      <c r="C102" s="52"/>
      <c r="D102" s="29" t="s">
        <v>128</v>
      </c>
      <c r="E102" s="30">
        <v>22.5</v>
      </c>
      <c r="F102" s="31">
        <v>8.5</v>
      </c>
      <c r="G102" s="19">
        <f>IF(F102="","",F102+G101)</f>
        <v>325</v>
      </c>
      <c r="H102" s="33">
        <f t="shared" si="34"/>
        <v>1.5740740740740739E-2</v>
      </c>
      <c r="I102" s="33">
        <f>IF((F102=0),"",I101+K100+H102)</f>
        <v>41.117361111111116</v>
      </c>
      <c r="J102" s="34"/>
      <c r="K102" s="34"/>
      <c r="L102" s="34"/>
    </row>
    <row r="103" spans="1:12" s="6" customFormat="1" x14ac:dyDescent="0.35">
      <c r="A103" s="52" t="s">
        <v>122</v>
      </c>
      <c r="B103" s="52" t="s">
        <v>124</v>
      </c>
      <c r="C103" s="52"/>
      <c r="D103" s="29" t="s">
        <v>129</v>
      </c>
      <c r="E103" s="30">
        <v>22.5</v>
      </c>
      <c r="F103" s="31">
        <v>2</v>
      </c>
      <c r="G103" s="19">
        <f>IF(F103="","",F103+G102)</f>
        <v>327</v>
      </c>
      <c r="H103" s="33">
        <f t="shared" si="34"/>
        <v>3.7037037037037038E-3</v>
      </c>
      <c r="I103" s="33">
        <f>IF((F103=0),"",I102+K101+H103)</f>
        <v>41.121064814814822</v>
      </c>
      <c r="J103" s="34"/>
      <c r="K103" s="34"/>
      <c r="L103" s="34"/>
    </row>
    <row r="104" spans="1:12" s="6" customFormat="1" x14ac:dyDescent="0.35">
      <c r="A104" s="52" t="s">
        <v>122</v>
      </c>
      <c r="B104" s="52" t="s">
        <v>123</v>
      </c>
      <c r="C104" s="52"/>
      <c r="D104" s="29" t="s">
        <v>116</v>
      </c>
      <c r="E104" s="30">
        <v>22.5</v>
      </c>
      <c r="F104" s="31">
        <v>6</v>
      </c>
      <c r="G104" s="19">
        <f>IF(F104="","",F104+G103)</f>
        <v>333</v>
      </c>
      <c r="H104" s="33">
        <f t="shared" si="34"/>
        <v>1.1111111111111112E-2</v>
      </c>
      <c r="I104" s="33">
        <f>IF((F104=0),"",I103+K102+H104)</f>
        <v>41.132175925925935</v>
      </c>
      <c r="J104" s="34"/>
      <c r="K104" s="34"/>
      <c r="L104" s="34"/>
    </row>
    <row r="105" spans="1:12" s="49" customFormat="1" ht="12" customHeight="1" x14ac:dyDescent="0.35">
      <c r="A105" s="29" t="s">
        <v>21</v>
      </c>
      <c r="B105" s="64" t="s">
        <v>123</v>
      </c>
      <c r="C105" s="65"/>
      <c r="D105" s="29"/>
      <c r="E105" s="43">
        <v>22.5</v>
      </c>
      <c r="F105" s="44">
        <v>3</v>
      </c>
      <c r="G105" s="45">
        <f>IF(F105="","",F105+G104)</f>
        <v>336</v>
      </c>
      <c r="H105" s="46">
        <f>IF((F105=0),"",F105/E105/24)</f>
        <v>5.5555555555555558E-3</v>
      </c>
      <c r="I105" s="46">
        <f>IF((F105=0),"",I104+K104+H105)</f>
        <v>41.137731481481488</v>
      </c>
      <c r="J105" s="55"/>
      <c r="K105" s="9">
        <v>20.013888888888889</v>
      </c>
      <c r="L105" s="48">
        <f>I105-J100</f>
        <v>4.5370370370370949E-2</v>
      </c>
    </row>
    <row r="106" spans="1:12" s="6" customFormat="1" ht="13.15" x14ac:dyDescent="0.35">
      <c r="A106" s="29" t="s">
        <v>21</v>
      </c>
      <c r="B106" s="64" t="s">
        <v>123</v>
      </c>
      <c r="C106" s="65"/>
      <c r="D106" s="29" t="s">
        <v>142</v>
      </c>
      <c r="E106" s="30"/>
      <c r="F106" s="31"/>
      <c r="G106" s="32"/>
      <c r="H106" s="33"/>
      <c r="I106" s="33"/>
      <c r="J106" s="24">
        <f>I105+K105</f>
        <v>61.151620370370381</v>
      </c>
      <c r="K106" s="34"/>
      <c r="L106" s="34"/>
    </row>
    <row r="107" spans="1:12" s="6" customFormat="1" x14ac:dyDescent="0.35">
      <c r="A107" s="52" t="s">
        <v>21</v>
      </c>
      <c r="B107" s="52" t="s">
        <v>115</v>
      </c>
      <c r="C107" s="52"/>
      <c r="D107" s="29" t="s">
        <v>130</v>
      </c>
      <c r="E107" s="30">
        <v>22.5</v>
      </c>
      <c r="F107" s="31">
        <v>3.5</v>
      </c>
      <c r="G107" s="19">
        <f>IF(F107="","",F107+G105)</f>
        <v>339.5</v>
      </c>
      <c r="H107" s="33">
        <f t="shared" si="34"/>
        <v>6.4814814814814813E-3</v>
      </c>
      <c r="I107" s="33">
        <f>IF((F107=0),"",I105+K105+H107)</f>
        <v>61.15810185185186</v>
      </c>
      <c r="J107" s="34"/>
      <c r="K107" s="34"/>
      <c r="L107" s="34"/>
    </row>
    <row r="108" spans="1:12" s="6" customFormat="1" x14ac:dyDescent="0.35">
      <c r="A108" s="52" t="s">
        <v>21</v>
      </c>
      <c r="B108" s="52" t="s">
        <v>115</v>
      </c>
      <c r="C108" s="52"/>
      <c r="D108" s="29" t="s">
        <v>131</v>
      </c>
      <c r="E108" s="30">
        <v>22.5</v>
      </c>
      <c r="F108" s="31">
        <v>1</v>
      </c>
      <c r="G108" s="19">
        <f>IF(F108="","",F108+G107)</f>
        <v>340.5</v>
      </c>
      <c r="H108" s="33">
        <f t="shared" si="34"/>
        <v>1.8518518518518519E-3</v>
      </c>
      <c r="I108" s="33">
        <f>IF((F108=0),"",I107+K104+H108)</f>
        <v>61.159953703703714</v>
      </c>
      <c r="J108" s="34"/>
      <c r="K108" s="34"/>
      <c r="L108" s="34"/>
    </row>
    <row r="109" spans="1:12" s="6" customFormat="1" x14ac:dyDescent="0.35">
      <c r="A109" s="52" t="s">
        <v>21</v>
      </c>
      <c r="B109" s="52" t="s">
        <v>132</v>
      </c>
      <c r="C109" s="52"/>
      <c r="D109" s="29" t="s">
        <v>34</v>
      </c>
      <c r="E109" s="30">
        <v>22.5</v>
      </c>
      <c r="F109" s="31">
        <v>17.5</v>
      </c>
      <c r="G109" s="19">
        <f>IF(F109="","",F109+G108)</f>
        <v>358</v>
      </c>
      <c r="H109" s="33">
        <f t="shared" si="34"/>
        <v>3.2407407407407406E-2</v>
      </c>
      <c r="I109" s="33">
        <f t="shared" ref="I109" si="35">IF((F109=0),"",I108+K107+H109)</f>
        <v>61.192361111111119</v>
      </c>
      <c r="J109" s="34"/>
      <c r="K109" s="34"/>
      <c r="L109" s="34"/>
    </row>
    <row r="110" spans="1:12" s="49" customFormat="1" ht="12" customHeight="1" x14ac:dyDescent="0.35">
      <c r="A110" s="42" t="s">
        <v>21</v>
      </c>
      <c r="B110" s="64" t="s">
        <v>111</v>
      </c>
      <c r="C110" s="65"/>
      <c r="D110" s="29"/>
      <c r="E110" s="43">
        <v>22.5</v>
      </c>
      <c r="F110" s="44">
        <v>8</v>
      </c>
      <c r="G110" s="45">
        <f>IF(F110="","",F110+G109)</f>
        <v>366</v>
      </c>
      <c r="H110" s="46">
        <f>IF((F110=0),"",F110/E110/24)</f>
        <v>1.4814814814814815E-2</v>
      </c>
      <c r="I110" s="46">
        <f>IF((F110=0),"",I109+K109+H110)</f>
        <v>61.207175925925931</v>
      </c>
      <c r="J110" s="55"/>
      <c r="K110" s="9">
        <v>20.020833333333332</v>
      </c>
      <c r="L110" s="48">
        <f>I110-J106</f>
        <v>5.5555555555550029E-2</v>
      </c>
    </row>
    <row r="111" spans="1:12" s="6" customFormat="1" ht="13.15" x14ac:dyDescent="0.35">
      <c r="A111" s="42" t="s">
        <v>21</v>
      </c>
      <c r="B111" s="64" t="s">
        <v>111</v>
      </c>
      <c r="C111" s="65"/>
      <c r="D111" s="29" t="s">
        <v>112</v>
      </c>
      <c r="E111" s="30"/>
      <c r="F111" s="31"/>
      <c r="G111" s="32"/>
      <c r="H111" s="33"/>
      <c r="I111" s="33"/>
      <c r="J111" s="24">
        <f>I110+K110</f>
        <v>81.228009259259267</v>
      </c>
      <c r="K111" s="34"/>
      <c r="L111" s="34"/>
    </row>
    <row r="112" spans="1:12" s="6" customFormat="1" ht="13.15" x14ac:dyDescent="0.35">
      <c r="A112" s="42" t="s">
        <v>21</v>
      </c>
      <c r="B112" s="95" t="s">
        <v>109</v>
      </c>
      <c r="C112" s="54"/>
      <c r="D112" s="29" t="s">
        <v>133</v>
      </c>
      <c r="E112" s="43">
        <v>22.5</v>
      </c>
      <c r="F112" s="31">
        <v>6</v>
      </c>
      <c r="G112" s="19">
        <f>IF(F112="","",F112+G110)</f>
        <v>372</v>
      </c>
      <c r="H112" s="33">
        <f t="shared" ref="H112:H124" si="36">IF((F112=0),"",F112/E112/24)</f>
        <v>1.1111111111111112E-2</v>
      </c>
      <c r="I112" s="33">
        <f>IF((F112=0),"",I110+K110+H112)</f>
        <v>81.239120370370372</v>
      </c>
      <c r="J112" s="24"/>
      <c r="K112" s="34"/>
      <c r="L112" s="34"/>
    </row>
    <row r="113" spans="1:12" s="6" customFormat="1" ht="13.15" x14ac:dyDescent="0.35">
      <c r="A113" s="42" t="s">
        <v>21</v>
      </c>
      <c r="B113" s="95" t="s">
        <v>109</v>
      </c>
      <c r="C113" s="54"/>
      <c r="D113" s="29" t="s">
        <v>107</v>
      </c>
      <c r="E113" s="43">
        <v>22.5</v>
      </c>
      <c r="F113" s="31">
        <v>2.5</v>
      </c>
      <c r="G113" s="19">
        <f>IF(F113="","",F113+G112)</f>
        <v>374.5</v>
      </c>
      <c r="H113" s="33">
        <f t="shared" si="36"/>
        <v>4.6296296296296294E-3</v>
      </c>
      <c r="I113" s="33">
        <f>IF((F113=0),"",I112+K109+H113)</f>
        <v>81.243750000000006</v>
      </c>
      <c r="J113" s="24"/>
      <c r="K113" s="34"/>
      <c r="L113" s="34"/>
    </row>
    <row r="114" spans="1:12" s="6" customFormat="1" ht="13.15" x14ac:dyDescent="0.35">
      <c r="A114" s="42" t="s">
        <v>21</v>
      </c>
      <c r="B114" s="95" t="s">
        <v>101</v>
      </c>
      <c r="C114" s="54"/>
      <c r="D114" s="29" t="s">
        <v>134</v>
      </c>
      <c r="E114" s="43">
        <v>22.5</v>
      </c>
      <c r="F114" s="31">
        <v>5.5</v>
      </c>
      <c r="G114" s="19">
        <f>IF(F114="","",F114+G113)</f>
        <v>380</v>
      </c>
      <c r="H114" s="33">
        <f t="shared" si="36"/>
        <v>1.0185185185185184E-2</v>
      </c>
      <c r="I114" s="33">
        <f t="shared" ref="I114:I124" si="37">IF((F114=0),"",I113+K112+H114)</f>
        <v>81.253935185185185</v>
      </c>
      <c r="J114" s="24"/>
      <c r="K114" s="34"/>
      <c r="L114" s="34"/>
    </row>
    <row r="115" spans="1:12" s="6" customFormat="1" ht="13.15" x14ac:dyDescent="0.35">
      <c r="A115" s="42" t="s">
        <v>21</v>
      </c>
      <c r="B115" s="95" t="s">
        <v>101</v>
      </c>
      <c r="C115" s="54"/>
      <c r="D115" s="29" t="s">
        <v>135</v>
      </c>
      <c r="E115" s="43">
        <v>22.5</v>
      </c>
      <c r="F115" s="31">
        <v>1</v>
      </c>
      <c r="G115" s="19">
        <f t="shared" ref="G115:G124" si="38">IF(F115="","",F115+G114)</f>
        <v>381</v>
      </c>
      <c r="H115" s="33">
        <f t="shared" si="36"/>
        <v>1.8518518518518519E-3</v>
      </c>
      <c r="I115" s="33">
        <f t="shared" si="37"/>
        <v>81.255787037037038</v>
      </c>
      <c r="J115" s="24"/>
      <c r="K115" s="34"/>
      <c r="L115" s="34"/>
    </row>
    <row r="116" spans="1:12" s="6" customFormat="1" ht="13.15" x14ac:dyDescent="0.35">
      <c r="A116" s="42" t="s">
        <v>21</v>
      </c>
      <c r="B116" s="95" t="s">
        <v>101</v>
      </c>
      <c r="C116" s="54"/>
      <c r="D116" s="29" t="s">
        <v>103</v>
      </c>
      <c r="E116" s="43">
        <v>22.5</v>
      </c>
      <c r="F116" s="31">
        <v>7</v>
      </c>
      <c r="G116" s="19">
        <f t="shared" si="38"/>
        <v>388</v>
      </c>
      <c r="H116" s="33">
        <f t="shared" si="36"/>
        <v>1.2962962962962963E-2</v>
      </c>
      <c r="I116" s="33">
        <f t="shared" si="37"/>
        <v>81.268749999999997</v>
      </c>
      <c r="J116" s="24"/>
      <c r="K116" s="34"/>
      <c r="L116" s="34"/>
    </row>
    <row r="117" spans="1:12" s="6" customFormat="1" ht="13.15" x14ac:dyDescent="0.35">
      <c r="A117" s="42" t="s">
        <v>21</v>
      </c>
      <c r="B117" s="95" t="s">
        <v>101</v>
      </c>
      <c r="C117" s="54"/>
      <c r="D117" s="29" t="s">
        <v>136</v>
      </c>
      <c r="E117" s="43">
        <v>22.5</v>
      </c>
      <c r="F117" s="31">
        <v>5</v>
      </c>
      <c r="G117" s="19">
        <f t="shared" si="38"/>
        <v>393</v>
      </c>
      <c r="H117" s="33">
        <f t="shared" si="36"/>
        <v>9.2592592592592587E-3</v>
      </c>
      <c r="I117" s="33">
        <f t="shared" si="37"/>
        <v>81.27800925925925</v>
      </c>
      <c r="J117" s="24"/>
      <c r="K117" s="34"/>
      <c r="L117" s="34"/>
    </row>
    <row r="118" spans="1:12" s="6" customFormat="1" ht="13.15" x14ac:dyDescent="0.35">
      <c r="A118" s="42" t="s">
        <v>21</v>
      </c>
      <c r="B118" s="95" t="s">
        <v>101</v>
      </c>
      <c r="C118" s="54"/>
      <c r="D118" s="29" t="s">
        <v>137</v>
      </c>
      <c r="E118" s="43">
        <v>22.5</v>
      </c>
      <c r="F118" s="31">
        <v>1</v>
      </c>
      <c r="G118" s="19">
        <f t="shared" si="38"/>
        <v>394</v>
      </c>
      <c r="H118" s="33">
        <f t="shared" si="36"/>
        <v>1.8518518518518519E-3</v>
      </c>
      <c r="I118" s="33">
        <f t="shared" si="37"/>
        <v>81.279861111111103</v>
      </c>
      <c r="J118" s="24"/>
      <c r="K118" s="34"/>
      <c r="L118" s="34"/>
    </row>
    <row r="119" spans="1:12" s="6" customFormat="1" ht="13.15" x14ac:dyDescent="0.35">
      <c r="A119" s="42" t="s">
        <v>21</v>
      </c>
      <c r="B119" s="95" t="s">
        <v>101</v>
      </c>
      <c r="C119" s="54"/>
      <c r="D119" s="29" t="s">
        <v>97</v>
      </c>
      <c r="E119" s="43">
        <v>22.5</v>
      </c>
      <c r="F119" s="31">
        <v>2</v>
      </c>
      <c r="G119" s="19">
        <f t="shared" si="38"/>
        <v>396</v>
      </c>
      <c r="H119" s="33">
        <f t="shared" si="36"/>
        <v>3.7037037037037038E-3</v>
      </c>
      <c r="I119" s="33">
        <f t="shared" si="37"/>
        <v>81.28356481481481</v>
      </c>
      <c r="J119" s="24"/>
      <c r="K119" s="34"/>
      <c r="L119" s="34"/>
    </row>
    <row r="120" spans="1:12" s="6" customFormat="1" ht="13.15" x14ac:dyDescent="0.35">
      <c r="A120" s="42" t="s">
        <v>21</v>
      </c>
      <c r="B120" s="95" t="s">
        <v>101</v>
      </c>
      <c r="C120" s="54"/>
      <c r="D120" s="29" t="s">
        <v>138</v>
      </c>
      <c r="E120" s="43">
        <v>22.5</v>
      </c>
      <c r="F120" s="31">
        <v>1.5</v>
      </c>
      <c r="G120" s="19">
        <f t="shared" si="38"/>
        <v>397.5</v>
      </c>
      <c r="H120" s="33">
        <f t="shared" si="36"/>
        <v>2.7777777777777779E-3</v>
      </c>
      <c r="I120" s="33">
        <f t="shared" si="37"/>
        <v>81.28634259259259</v>
      </c>
      <c r="J120" s="24"/>
      <c r="K120" s="34"/>
      <c r="L120" s="34"/>
    </row>
    <row r="121" spans="1:12" s="6" customFormat="1" ht="13.15" x14ac:dyDescent="0.35">
      <c r="A121" s="42" t="s">
        <v>21</v>
      </c>
      <c r="B121" s="95" t="s">
        <v>101</v>
      </c>
      <c r="C121" s="54"/>
      <c r="D121" s="29" t="s">
        <v>139</v>
      </c>
      <c r="E121" s="43">
        <v>20</v>
      </c>
      <c r="F121" s="31">
        <v>0.5</v>
      </c>
      <c r="G121" s="19">
        <f t="shared" si="38"/>
        <v>398</v>
      </c>
      <c r="H121" s="33">
        <f t="shared" si="36"/>
        <v>1.0416666666666667E-3</v>
      </c>
      <c r="I121" s="33">
        <f t="shared" si="37"/>
        <v>81.287384259259255</v>
      </c>
      <c r="J121" s="24"/>
      <c r="K121" s="34"/>
      <c r="L121" s="34"/>
    </row>
    <row r="122" spans="1:12" s="6" customFormat="1" ht="13.15" x14ac:dyDescent="0.35">
      <c r="A122" s="42" t="s">
        <v>21</v>
      </c>
      <c r="B122" s="95" t="s">
        <v>101</v>
      </c>
      <c r="C122" s="54"/>
      <c r="D122" s="29" t="s">
        <v>140</v>
      </c>
      <c r="E122" s="43">
        <v>20</v>
      </c>
      <c r="F122" s="31">
        <v>0.5</v>
      </c>
      <c r="G122" s="19">
        <f t="shared" si="38"/>
        <v>398.5</v>
      </c>
      <c r="H122" s="33">
        <f t="shared" si="36"/>
        <v>1.0416666666666667E-3</v>
      </c>
      <c r="I122" s="33">
        <f t="shared" si="37"/>
        <v>81.288425925925921</v>
      </c>
      <c r="J122" s="24"/>
      <c r="K122" s="34"/>
      <c r="L122" s="34"/>
    </row>
    <row r="123" spans="1:12" s="6" customFormat="1" ht="13.15" x14ac:dyDescent="0.35">
      <c r="A123" s="42" t="s">
        <v>21</v>
      </c>
      <c r="B123" s="95" t="s">
        <v>101</v>
      </c>
      <c r="C123" s="54"/>
      <c r="D123" s="29" t="s">
        <v>141</v>
      </c>
      <c r="E123" s="43">
        <v>22.5</v>
      </c>
      <c r="F123" s="31">
        <v>1.5</v>
      </c>
      <c r="G123" s="19">
        <f t="shared" si="38"/>
        <v>400</v>
      </c>
      <c r="H123" s="33">
        <f t="shared" si="36"/>
        <v>2.7777777777777779E-3</v>
      </c>
      <c r="I123" s="33">
        <f t="shared" si="37"/>
        <v>81.291203703703701</v>
      </c>
      <c r="J123" s="24"/>
      <c r="K123" s="34"/>
      <c r="L123" s="34"/>
    </row>
    <row r="124" spans="1:12" ht="13.15" x14ac:dyDescent="0.4">
      <c r="A124" s="23" t="s">
        <v>21</v>
      </c>
      <c r="B124" s="67" t="s">
        <v>22</v>
      </c>
      <c r="C124" s="67"/>
      <c r="D124" s="23"/>
      <c r="E124" s="12">
        <v>20</v>
      </c>
      <c r="F124" s="36">
        <v>0.5</v>
      </c>
      <c r="G124" s="19">
        <f t="shared" si="38"/>
        <v>400.5</v>
      </c>
      <c r="H124" s="33">
        <f t="shared" si="36"/>
        <v>1.0416666666666667E-3</v>
      </c>
      <c r="I124" s="33">
        <f t="shared" si="37"/>
        <v>81.292245370370367</v>
      </c>
      <c r="J124" s="9"/>
      <c r="K124" s="9"/>
      <c r="L124" s="25">
        <f>I124-J111</f>
        <v>6.4236111111100058E-2</v>
      </c>
    </row>
    <row r="125" spans="1:12" x14ac:dyDescent="0.35">
      <c r="B125" s="63"/>
      <c r="C125" s="63"/>
    </row>
    <row r="126" spans="1:12" ht="13.15" x14ac:dyDescent="0.4">
      <c r="B126" s="63"/>
      <c r="C126" s="63"/>
      <c r="D126" s="28" t="s">
        <v>24</v>
      </c>
      <c r="I126" s="27" t="s">
        <v>104</v>
      </c>
    </row>
    <row r="127" spans="1:12" x14ac:dyDescent="0.35">
      <c r="B127" s="63"/>
      <c r="C127" s="63"/>
    </row>
    <row r="128" spans="1:12" x14ac:dyDescent="0.35">
      <c r="A128" s="26" t="s">
        <v>23</v>
      </c>
      <c r="B128" s="63"/>
      <c r="C128" s="63"/>
    </row>
    <row r="129" spans="1:13" s="26" customFormat="1" ht="13.15" x14ac:dyDescent="0.4">
      <c r="A129" s="60" t="s">
        <v>29</v>
      </c>
      <c r="B129" s="61"/>
      <c r="D129" s="60" t="s">
        <v>73</v>
      </c>
      <c r="E129" s="61"/>
      <c r="F129" s="53" t="s">
        <v>125</v>
      </c>
      <c r="J129" s="60" t="s">
        <v>22</v>
      </c>
      <c r="K129" s="61"/>
      <c r="L129" s="39"/>
      <c r="M129" s="40"/>
    </row>
    <row r="130" spans="1:13" s="26" customFormat="1" x14ac:dyDescent="0.35">
      <c r="A130" s="26" t="s">
        <v>157</v>
      </c>
      <c r="D130" s="26" t="s">
        <v>148</v>
      </c>
      <c r="F130" s="26" t="s">
        <v>151</v>
      </c>
      <c r="J130" s="26" t="s">
        <v>58</v>
      </c>
      <c r="L130" s="39"/>
      <c r="M130" s="40"/>
    </row>
    <row r="131" spans="1:13" s="26" customFormat="1" x14ac:dyDescent="0.35">
      <c r="A131" s="26" t="s">
        <v>144</v>
      </c>
      <c r="D131" s="26" t="s">
        <v>149</v>
      </c>
      <c r="F131" s="26" t="s">
        <v>152</v>
      </c>
      <c r="J131" s="26" t="s">
        <v>159</v>
      </c>
      <c r="L131" s="39"/>
      <c r="M131" s="40"/>
    </row>
    <row r="132" spans="1:13" s="26" customFormat="1" x14ac:dyDescent="0.35">
      <c r="A132" s="26" t="s">
        <v>145</v>
      </c>
      <c r="D132" s="26" t="s">
        <v>150</v>
      </c>
      <c r="F132" s="26" t="s">
        <v>153</v>
      </c>
      <c r="J132" s="26" t="s">
        <v>161</v>
      </c>
      <c r="L132" s="39"/>
      <c r="M132" s="40"/>
    </row>
    <row r="133" spans="1:13" s="26" customFormat="1" x14ac:dyDescent="0.35">
      <c r="B133" s="62"/>
      <c r="C133" s="62"/>
      <c r="E133" s="41"/>
      <c r="F133" s="37"/>
      <c r="G133" s="38"/>
      <c r="H133" s="39"/>
      <c r="I133" s="40"/>
      <c r="J133" s="40"/>
      <c r="K133" s="40"/>
      <c r="L133" s="40"/>
    </row>
    <row r="134" spans="1:13" s="26" customFormat="1" ht="13.15" x14ac:dyDescent="0.4">
      <c r="A134" s="60" t="s">
        <v>76</v>
      </c>
      <c r="B134" s="61"/>
      <c r="D134" s="60" t="s">
        <v>111</v>
      </c>
      <c r="E134" s="61"/>
      <c r="F134" s="60" t="s">
        <v>123</v>
      </c>
      <c r="G134" s="61"/>
      <c r="J134" s="40"/>
      <c r="K134" s="40"/>
      <c r="L134" s="40"/>
    </row>
    <row r="135" spans="1:13" s="26" customFormat="1" x14ac:dyDescent="0.35">
      <c r="A135" s="26" t="s">
        <v>158</v>
      </c>
      <c r="D135" s="26" t="s">
        <v>151</v>
      </c>
      <c r="F135" s="26" t="s">
        <v>151</v>
      </c>
      <c r="J135" s="40"/>
      <c r="K135" s="40"/>
      <c r="L135" s="40"/>
    </row>
    <row r="136" spans="1:13" s="26" customFormat="1" x14ac:dyDescent="0.35">
      <c r="A136" s="26" t="s">
        <v>146</v>
      </c>
      <c r="D136" s="26" t="s">
        <v>155</v>
      </c>
      <c r="F136" s="26" t="s">
        <v>160</v>
      </c>
      <c r="J136" s="40"/>
      <c r="K136" s="40"/>
      <c r="L136" s="40"/>
    </row>
    <row r="137" spans="1:13" s="26" customFormat="1" x14ac:dyDescent="0.35">
      <c r="A137" s="26" t="s">
        <v>147</v>
      </c>
      <c r="D137" s="26" t="s">
        <v>156</v>
      </c>
      <c r="F137" s="26" t="s">
        <v>154</v>
      </c>
      <c r="J137" s="40"/>
      <c r="K137" s="40"/>
      <c r="L137" s="40"/>
    </row>
    <row r="138" spans="1:13" s="26" customFormat="1" x14ac:dyDescent="0.35">
      <c r="F138" s="37"/>
      <c r="G138" s="38"/>
      <c r="H138" s="39"/>
      <c r="I138" s="40"/>
      <c r="J138" s="40"/>
      <c r="K138" s="40"/>
      <c r="L138" s="40"/>
    </row>
    <row r="139" spans="1:13" s="26" customFormat="1" x14ac:dyDescent="0.35">
      <c r="F139" s="37"/>
      <c r="G139" s="38"/>
      <c r="H139" s="39"/>
      <c r="I139" s="40"/>
      <c r="J139" s="40"/>
      <c r="K139" s="40"/>
      <c r="L139" s="40"/>
    </row>
    <row r="140" spans="1:13" s="26" customFormat="1" x14ac:dyDescent="0.35">
      <c r="F140" s="37"/>
      <c r="G140" s="38"/>
      <c r="H140" s="39"/>
      <c r="I140" s="40"/>
      <c r="J140" s="40"/>
      <c r="K140" s="40"/>
      <c r="L140" s="40"/>
    </row>
    <row r="141" spans="1:13" s="26" customFormat="1" x14ac:dyDescent="0.35">
      <c r="F141" s="37"/>
      <c r="G141" s="38"/>
      <c r="H141" s="39"/>
      <c r="I141" s="40"/>
      <c r="J141" s="40"/>
      <c r="K141" s="40"/>
      <c r="L141" s="40"/>
    </row>
    <row r="142" spans="1:13" s="26" customFormat="1" x14ac:dyDescent="0.35">
      <c r="F142" s="37"/>
      <c r="G142" s="38"/>
      <c r="H142" s="39"/>
      <c r="I142" s="40"/>
      <c r="J142" s="40"/>
      <c r="K142" s="40"/>
      <c r="L142" s="40"/>
    </row>
    <row r="143" spans="1:13" x14ac:dyDescent="0.35">
      <c r="B143" s="63"/>
      <c r="C143" s="63"/>
    </row>
    <row r="144" spans="1:13" x14ac:dyDescent="0.35">
      <c r="A144" s="26"/>
      <c r="B144" s="63"/>
      <c r="C144" s="63"/>
    </row>
    <row r="145" spans="2:3" x14ac:dyDescent="0.35">
      <c r="B145" s="63"/>
      <c r="C145" s="63"/>
    </row>
    <row r="146" spans="2:3" x14ac:dyDescent="0.35">
      <c r="B146" s="63"/>
      <c r="C146" s="63"/>
    </row>
    <row r="147" spans="2:3" x14ac:dyDescent="0.35">
      <c r="B147" s="63"/>
      <c r="C147" s="63"/>
    </row>
    <row r="148" spans="2:3" x14ac:dyDescent="0.35">
      <c r="B148" s="63"/>
      <c r="C148" s="63"/>
    </row>
    <row r="149" spans="2:3" x14ac:dyDescent="0.35">
      <c r="B149" s="63"/>
      <c r="C149" s="63"/>
    </row>
    <row r="150" spans="2:3" x14ac:dyDescent="0.35">
      <c r="B150" s="63"/>
      <c r="C150" s="63"/>
    </row>
    <row r="151" spans="2:3" x14ac:dyDescent="0.35">
      <c r="B151" s="63"/>
      <c r="C151" s="63"/>
    </row>
    <row r="152" spans="2:3" x14ac:dyDescent="0.35">
      <c r="B152" s="63"/>
      <c r="C152" s="63"/>
    </row>
    <row r="153" spans="2:3" x14ac:dyDescent="0.35">
      <c r="B153" s="63"/>
      <c r="C153" s="63"/>
    </row>
    <row r="154" spans="2:3" x14ac:dyDescent="0.35">
      <c r="B154" s="63"/>
      <c r="C154" s="63"/>
    </row>
    <row r="155" spans="2:3" x14ac:dyDescent="0.35">
      <c r="B155" s="63"/>
      <c r="C155" s="63"/>
    </row>
    <row r="156" spans="2:3" x14ac:dyDescent="0.35">
      <c r="B156" s="63"/>
      <c r="C156" s="63"/>
    </row>
    <row r="157" spans="2:3" x14ac:dyDescent="0.35">
      <c r="B157" s="63"/>
      <c r="C157" s="63"/>
    </row>
    <row r="158" spans="2:3" x14ac:dyDescent="0.35">
      <c r="B158" s="63"/>
      <c r="C158" s="63"/>
    </row>
    <row r="159" spans="2:3" x14ac:dyDescent="0.35">
      <c r="B159" s="63"/>
      <c r="C159" s="63"/>
    </row>
    <row r="160" spans="2:3" x14ac:dyDescent="0.35">
      <c r="B160" s="63"/>
      <c r="C160" s="63"/>
    </row>
    <row r="161" spans="2:3" x14ac:dyDescent="0.35">
      <c r="B161" s="63"/>
      <c r="C161" s="63"/>
    </row>
    <row r="162" spans="2:3" x14ac:dyDescent="0.35">
      <c r="B162" s="63"/>
      <c r="C162" s="63"/>
    </row>
    <row r="163" spans="2:3" x14ac:dyDescent="0.35">
      <c r="B163" s="63"/>
      <c r="C163" s="63"/>
    </row>
    <row r="164" spans="2:3" x14ac:dyDescent="0.35">
      <c r="B164" s="63"/>
      <c r="C164" s="63"/>
    </row>
    <row r="165" spans="2:3" x14ac:dyDescent="0.35">
      <c r="B165" s="63"/>
      <c r="C165" s="63"/>
    </row>
    <row r="166" spans="2:3" x14ac:dyDescent="0.35">
      <c r="B166" s="63"/>
      <c r="C166" s="63"/>
    </row>
  </sheetData>
  <mergeCells count="149">
    <mergeCell ref="B110:C110"/>
    <mergeCell ref="A134:B134"/>
    <mergeCell ref="F134:G134"/>
    <mergeCell ref="B111:C111"/>
    <mergeCell ref="A12:A13"/>
    <mergeCell ref="B12:C13"/>
    <mergeCell ref="D12:D13"/>
    <mergeCell ref="E12:E13"/>
    <mergeCell ref="F12:G12"/>
    <mergeCell ref="H12:H13"/>
    <mergeCell ref="I12:J12"/>
    <mergeCell ref="K12:K13"/>
    <mergeCell ref="L12:L13"/>
    <mergeCell ref="C1:L1"/>
    <mergeCell ref="C3:L3"/>
    <mergeCell ref="I4:L4"/>
    <mergeCell ref="C2:K2"/>
    <mergeCell ref="C4:H4"/>
    <mergeCell ref="I5:L5"/>
    <mergeCell ref="C6:L6"/>
    <mergeCell ref="G9:L9"/>
    <mergeCell ref="C9:F9"/>
    <mergeCell ref="B21:C21"/>
    <mergeCell ref="B25:C25"/>
    <mergeCell ref="B26:C26"/>
    <mergeCell ref="B27:C27"/>
    <mergeCell ref="B28:C28"/>
    <mergeCell ref="B29:C29"/>
    <mergeCell ref="B30:C30"/>
    <mergeCell ref="B22:C22"/>
    <mergeCell ref="B31:C31"/>
    <mergeCell ref="C10:H10"/>
    <mergeCell ref="C5:H5"/>
    <mergeCell ref="C7:L7"/>
    <mergeCell ref="C8:L8"/>
    <mergeCell ref="I10:L10"/>
    <mergeCell ref="B14:C14"/>
    <mergeCell ref="B15:C15"/>
    <mergeCell ref="B16:C16"/>
    <mergeCell ref="B17:C17"/>
    <mergeCell ref="B18:C18"/>
    <mergeCell ref="B19:C19"/>
    <mergeCell ref="B20:C20"/>
    <mergeCell ref="B23:C23"/>
    <mergeCell ref="B38:C38"/>
    <mergeCell ref="B45:C45"/>
    <mergeCell ref="B53:C53"/>
    <mergeCell ref="B51:C51"/>
    <mergeCell ref="B52:C52"/>
    <mergeCell ref="B39:C39"/>
    <mergeCell ref="B40:C40"/>
    <mergeCell ref="B41:C41"/>
    <mergeCell ref="B42:C42"/>
    <mergeCell ref="B62:C62"/>
    <mergeCell ref="B77:C77"/>
    <mergeCell ref="B78:C78"/>
    <mergeCell ref="B79:C79"/>
    <mergeCell ref="B80:C80"/>
    <mergeCell ref="B81:C81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9:C99"/>
    <mergeCell ref="B100:C100"/>
    <mergeCell ref="B143:C143"/>
    <mergeCell ref="B144:C144"/>
    <mergeCell ref="B165:C165"/>
    <mergeCell ref="B166:C166"/>
    <mergeCell ref="A1:B9"/>
    <mergeCell ref="A10:B10"/>
    <mergeCell ref="A11:L11"/>
    <mergeCell ref="B161:C161"/>
    <mergeCell ref="B162:C162"/>
    <mergeCell ref="B163:C163"/>
    <mergeCell ref="B164:C164"/>
    <mergeCell ref="B157:C157"/>
    <mergeCell ref="B24:C24"/>
    <mergeCell ref="B146:C146"/>
    <mergeCell ref="B147:C147"/>
    <mergeCell ref="B148:C148"/>
    <mergeCell ref="B149:C149"/>
    <mergeCell ref="B150:C150"/>
    <mergeCell ref="B145:C145"/>
    <mergeCell ref="B126:C126"/>
    <mergeCell ref="B127:C127"/>
    <mergeCell ref="B128:C128"/>
    <mergeCell ref="D129:E129"/>
    <mergeCell ref="B124:C124"/>
    <mergeCell ref="B160:C160"/>
    <mergeCell ref="B153:C153"/>
    <mergeCell ref="B154:C154"/>
    <mergeCell ref="B155:C155"/>
    <mergeCell ref="B156:C156"/>
    <mergeCell ref="B151:C151"/>
    <mergeCell ref="B152:C152"/>
    <mergeCell ref="B158:C158"/>
    <mergeCell ref="B159:C159"/>
    <mergeCell ref="J129:K129"/>
    <mergeCell ref="A129:B129"/>
    <mergeCell ref="D134:E134"/>
    <mergeCell ref="B133:C133"/>
    <mergeCell ref="B125:C125"/>
    <mergeCell ref="B63:C63"/>
    <mergeCell ref="B64:C64"/>
    <mergeCell ref="B65:C65"/>
    <mergeCell ref="B66:C66"/>
    <mergeCell ref="B67:C67"/>
    <mergeCell ref="B75:C75"/>
    <mergeCell ref="B76:C76"/>
    <mergeCell ref="B105:C105"/>
    <mergeCell ref="B106:C106"/>
    <mergeCell ref="B68:C68"/>
    <mergeCell ref="B70:C70"/>
    <mergeCell ref="B69:C69"/>
    <mergeCell ref="B71:C71"/>
    <mergeCell ref="B72:C72"/>
    <mergeCell ref="B73:C73"/>
    <mergeCell ref="B74:C74"/>
    <mergeCell ref="B32:C32"/>
    <mergeCell ref="B37:C37"/>
    <mergeCell ref="B36:C36"/>
    <mergeCell ref="B46:C46"/>
    <mergeCell ref="B59:C59"/>
    <mergeCell ref="B60:C60"/>
    <mergeCell ref="B61:C61"/>
    <mergeCell ref="B49:C49"/>
    <mergeCell ref="B50:C50"/>
    <mergeCell ref="B56:C56"/>
    <mergeCell ref="B57:C57"/>
    <mergeCell ref="B58:C58"/>
    <mergeCell ref="B54:C54"/>
    <mergeCell ref="B55:C55"/>
    <mergeCell ref="B33:C33"/>
    <mergeCell ref="B34:C34"/>
    <mergeCell ref="B35:C35"/>
    <mergeCell ref="B44:C44"/>
    <mergeCell ref="B43:C43"/>
    <mergeCell ref="B47:C47"/>
    <mergeCell ref="B48:C48"/>
  </mergeCells>
  <phoneticPr fontId="0" type="noConversion"/>
  <pageMargins left="0.75" right="0.25" top="0.75" bottom="0.25" header="0.3" footer="0.05"/>
  <pageSetup scale="80" orientation="portrait" horizontalDpi="4294967293" verticalDpi="4294967293" r:id="rId1"/>
  <headerFooter alignWithMargins="0"/>
  <ignoredErrors>
    <ignoredError sqref="G79 G93 I93 G11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73046875" defaultRowHeight="12.75" x14ac:dyDescent="0.3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0.73046875" defaultRowHeight="12.75" x14ac:dyDescent="0.3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famille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guerard</dc:creator>
  <cp:lastModifiedBy>Paul Rozelle</cp:lastModifiedBy>
  <cp:lastPrinted>2019-03-01T01:49:06Z</cp:lastPrinted>
  <dcterms:created xsi:type="dcterms:W3CDTF">2008-01-11T11:09:50Z</dcterms:created>
  <dcterms:modified xsi:type="dcterms:W3CDTF">2019-03-01T03:00:14Z</dcterms:modified>
</cp:coreProperties>
</file>